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520" windowWidth="32767" windowHeight="21520" activeTab="1"/>
  </bookViews>
  <sheets>
    <sheet name="Requests Sorted by Importance" sheetId="1" r:id="rId1"/>
    <sheet name="Annual Resource Allocation List" sheetId="2" r:id="rId2"/>
    <sheet name="Emergency Requests" sheetId="3" r:id="rId3"/>
    <sheet name="Big Ticket Item List" sheetId="4" r:id="rId4"/>
  </sheets>
  <definedNames>
    <definedName name="_xlnm.Print_Area" localSheetId="2">'Emergency Requests'!$B$2:$R$8</definedName>
  </definedNames>
  <calcPr fullCalcOnLoad="1"/>
</workbook>
</file>

<file path=xl/sharedStrings.xml><?xml version="1.0" encoding="utf-8"?>
<sst xmlns="http://schemas.openxmlformats.org/spreadsheetml/2006/main" count="1362" uniqueCount="173">
  <si>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</si>
  <si>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</si>
  <si>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</si>
  <si>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</si>
  <si>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</si>
  <si>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</si>
  <si>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</si>
  <si>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</si>
  <si>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</si>
  <si>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</si>
  <si>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</si>
  <si>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</si>
  <si>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</si>
  <si>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</si>
  <si>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</si>
  <si>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</si>
  <si>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</si>
  <si>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</si>
  <si>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</si>
  <si>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</si>
  <si>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</si>
  <si>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</si>
  <si>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</si>
  <si>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</si>
  <si>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</si>
  <si>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t xml:space="preserve">
Department</t>
  </si>
  <si>
    <t>Quantity</t>
  </si>
  <si>
    <t>No</t>
  </si>
  <si>
    <t>N</t>
  </si>
  <si>
    <t>N/A</t>
  </si>
  <si>
    <t>To improve equity and enhanceprogram success rates</t>
  </si>
  <si>
    <t>to improve equity and enhanceprogram success rates</t>
  </si>
  <si>
    <t xml:space="preserve">Critical </t>
  </si>
  <si>
    <t>Current license to be renewed in 2021</t>
  </si>
  <si>
    <t>For students who use their own laptops</t>
  </si>
  <si>
    <t>Facilities? Or do it ourselves</t>
  </si>
  <si>
    <t>Not annual license</t>
  </si>
  <si>
    <t>B Budget? Not annual license</t>
  </si>
  <si>
    <t>Teaching Assistants</t>
  </si>
  <si>
    <t>V.J.</t>
  </si>
  <si>
    <t>Providng TA certificates, social gatherings.</t>
  </si>
  <si>
    <t>CIS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</si>
  <si>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</si>
  <si>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 xml:space="preserve">  </t>
  </si>
  <si>
    <t>Priority Critical, Needed, Desirable</t>
  </si>
  <si>
    <t>Included in Shipping is $1500 for electrical work</t>
  </si>
  <si>
    <t>Total</t>
  </si>
  <si>
    <t>ETS-type request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</si>
  <si>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</si>
  <si>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</si>
  <si>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</si>
  <si>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t>Priority Critical, Needed/ Necessary, Desirable/ Exapnsion</t>
  </si>
  <si>
    <t>Total Critical Requests</t>
  </si>
  <si>
    <t>Total Necessary Requests</t>
  </si>
  <si>
    <t>Total Expansion Requests</t>
  </si>
  <si>
    <t>Overall Requests including Facilities and ETS request</t>
  </si>
  <si>
    <t>Y</t>
  </si>
  <si>
    <t>for faculty or student use?</t>
  </si>
  <si>
    <t>ETS request</t>
  </si>
  <si>
    <t>for faculty use, not students</t>
  </si>
  <si>
    <t>Unsure if this applies to SWF or not</t>
  </si>
  <si>
    <t>Minimum wage increase to $13/hr and will go through SSC</t>
  </si>
  <si>
    <t>Can also apply for SRPC funds through Offce of ProDev</t>
  </si>
  <si>
    <t>Includes benefits; Can also apply for SRPC funds through Offce of ProDev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</si>
  <si>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</si>
  <si>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</si>
  <si>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</si>
  <si>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</si>
  <si>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</si>
  <si>
    <t>Environmental Studies/ Science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</si>
  <si>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Environmental Studies/Sc ience   Name of Point of Contact: Bill Roeder</t>
    </r>
  </si>
  <si>
    <r>
      <t xml:space="preserve"> </t>
    </r>
    <r>
      <rPr>
        <b/>
        <u val="single"/>
        <sz val="12"/>
        <color indexed="8"/>
        <rFont val="Calibri"/>
        <family val="2"/>
      </rPr>
      <t>Department: Environmental Studies/Science  Name of Point of Contact: Bill Roeder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</si>
  <si>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INSTRUCTIONAL EQUIPMENT LIST -2020-2021  </t>
  </si>
  <si>
    <t>Environmental Studies/Science</t>
  </si>
  <si>
    <r>
      <t xml:space="preserve">RESOURCE REQUEST LIST 2019-2020   </t>
    </r>
    <r>
      <rPr>
        <b/>
        <u val="single"/>
        <sz val="11"/>
        <color indexed="8"/>
        <rFont val="Times New Roman"/>
        <family val="1"/>
      </rPr>
      <t>Department:  Environemntal Studies/Science</t>
    </r>
    <r>
      <rPr>
        <b/>
        <sz val="11"/>
        <color indexed="8"/>
        <rFont val="Times New Roman"/>
        <family val="1"/>
      </rPr>
      <t xml:space="preserve">               </t>
    </r>
    <r>
      <rPr>
        <b/>
        <u val="single"/>
        <sz val="11"/>
        <color indexed="8"/>
        <rFont val="Times New Roman"/>
        <family val="1"/>
      </rPr>
      <t>Name of Point of Contact:</t>
    </r>
    <r>
      <rPr>
        <u val="single"/>
        <sz val="11"/>
        <color indexed="8"/>
        <rFont val="Times New Roman"/>
        <family val="1"/>
      </rPr>
      <t xml:space="preserve"> Bill Roeder</t>
    </r>
  </si>
  <si>
    <t>Equipment</t>
  </si>
  <si>
    <t>Trend (Jace8000) TL1 w/Novar Drivers (Open Licensing) to replace existing Novar Lingo Executive Controllers</t>
  </si>
  <si>
    <t>Tridium Jace/8000 (open licensing) with Modbus/TCP Gateway Driver and 10 Niagara Network Connections (S-N4-10-3YR) for student controls programming</t>
  </si>
  <si>
    <t>PC with 3 year protection plan for student developed Kirsch Center supervisory graphics and energy analysis</t>
  </si>
  <si>
    <t>Improve Student Success Rates; Meet CCCCO CTE  Key Performance Indicators</t>
  </si>
  <si>
    <t>Improve Student Success Rates; Meet CCCCO CTE Key Performance Indicators</t>
  </si>
  <si>
    <t>Niagara 4 Supervisor License w/ 3 year sw support</t>
  </si>
  <si>
    <t>Niagara 4 Supervisor Database driver</t>
  </si>
  <si>
    <t>ES/ESCI-EMBS</t>
  </si>
  <si>
    <t>Trend TL1 Sequence Programming by Contractor</t>
  </si>
  <si>
    <t>ETS Access to Database instance on campus server for energy analysis</t>
  </si>
  <si>
    <t>Critical</t>
  </si>
  <si>
    <t>ETS</t>
  </si>
  <si>
    <t>Trend TL1 Sequence Programming by ETS or Contractor</t>
  </si>
  <si>
    <t>Programming Initial Jace/8000 Facilities Graphical User Interface by Contractor</t>
  </si>
  <si>
    <t>Obvius Acquisuite Energy Data Acquisition Device for Kirsch Meters</t>
  </si>
  <si>
    <t>Labor for Kirsch Electrical Obvius Energy Data Acquisition Device Install &amp; Modbus Wiring to existing electrical meters</t>
  </si>
  <si>
    <t>Student/Faculty Consulting Time with TL1 Installation/Programming Contractor</t>
  </si>
  <si>
    <t>WIFI Upgrade in Kirsch 239 to provide higher bandwidth for lab equipment</t>
  </si>
  <si>
    <t>Floor electrical outlet repair in Kirsch 239 (reliable power must be provided at each desk in KC239 for lab equipment)</t>
  </si>
  <si>
    <t>ETS Labor and Materials for providing instructor access to Kirsch Center EMS system in Kirsch 239 and lobby plasma display</t>
  </si>
  <si>
    <t>Necessary</t>
  </si>
  <si>
    <t>Multi-Parameter Air Quality Environmental Monitor</t>
  </si>
  <si>
    <t>In support of CTE program classes in ERM&amp;P2</t>
  </si>
  <si>
    <t>V.E.2</t>
  </si>
  <si>
    <t>5+</t>
  </si>
  <si>
    <t>Other (Software)</t>
  </si>
  <si>
    <t>Software: dealing with Enviro managemt/ Enviro compliance; environmental impact assessment, enviro Site Assessment and Sustainable /Eco design.</t>
  </si>
  <si>
    <t>Other</t>
  </si>
  <si>
    <t>Basic educational materials: videos, training aids, reference/technical books, etc</t>
  </si>
  <si>
    <t>Other (Supplies)</t>
  </si>
  <si>
    <t>Misc Lab &amp; Field Supplies &amp; Safety Equipment (gloves, boots, buckets, eyewear, etc)</t>
  </si>
  <si>
    <t>&lt;1</t>
  </si>
  <si>
    <t>Storage units for safe and secure storage of purchased equipment and supplies.</t>
  </si>
  <si>
    <t>10+</t>
  </si>
  <si>
    <t>Other (Prof Dev)</t>
  </si>
  <si>
    <t>Professional Development (training &amp; conferences)</t>
  </si>
  <si>
    <t>V.E.3</t>
  </si>
  <si>
    <r>
      <t xml:space="preserve">Equipment (non-capital; </t>
    </r>
    <r>
      <rPr>
        <u val="single"/>
        <sz val="9"/>
        <color indexed="8"/>
        <rFont val="Times New Roman"/>
        <family val="1"/>
      </rPr>
      <t>&lt;</t>
    </r>
    <r>
      <rPr>
        <sz val="9"/>
        <color indexed="8"/>
        <rFont val="Times New Roman"/>
        <family val="1"/>
      </rPr>
      <t>$1000 each): Air monitoring equipment; greenhouse gas detention units; water quality assessment kits; stormwater sampling equipment; soil sampling &amp; classification kits; radiation, microwave &amp; EMF detectors; mobile/handheld weather stations; HazMat test kits; indoor air quality sampling &amp; assessment equiment.</t>
    </r>
  </si>
  <si>
    <t>ES/ESCI ERM&amp;P2 Program</t>
  </si>
  <si>
    <t>ES/ESCI- EMBS program</t>
  </si>
  <si>
    <t>ES/ESCI- EMBS Program</t>
  </si>
  <si>
    <t xml:space="preserve"> Lab supplies(On-going): i.e. Beakers, Erlenmeyer flasks, microscope slides, microscope cover slips, disposable gloves, live organisms, prepared specimin slides, educational models and kits </t>
  </si>
  <si>
    <t>VE</t>
  </si>
  <si>
    <t>NO</t>
  </si>
  <si>
    <t>RP</t>
  </si>
  <si>
    <t>40 cubic yards of organic soil fill and building materials for composting system</t>
  </si>
  <si>
    <t>Water, air &amp; soil sampling equipment including aquatic nets, LaMotte Soil Science Field Testing Outfit Model AM-31</t>
  </si>
  <si>
    <t xml:space="preserve">   Water Quality Assessment Kits</t>
  </si>
  <si>
    <t xml:space="preserve">   Stormwater sampling kit</t>
  </si>
  <si>
    <t xml:space="preserve">   Soil sampling &amp; classification kit</t>
  </si>
  <si>
    <t xml:space="preserve">   Lab &amp; Field Supplies &amp; Safety Equipment (gloves, boots, buckets, eyewear, etc)</t>
  </si>
  <si>
    <t>Spotting Scope with tripod stand</t>
  </si>
  <si>
    <t>Necessary for field work for ESCI field classes</t>
  </si>
  <si>
    <t>Salinity Refractometer</t>
  </si>
  <si>
    <t xml:space="preserve">NEW   </t>
  </si>
  <si>
    <t>Environmental Science Research Institute - ARCgis software suite</t>
  </si>
  <si>
    <t>Necessary for Environmental data analysis and geographic analysis</t>
  </si>
  <si>
    <t>Hardshell Computer Cases</t>
  </si>
  <si>
    <t xml:space="preserve">Necessary antitheft device for previously purchased MacBook pros. </t>
  </si>
  <si>
    <t>NEW</t>
  </si>
  <si>
    <t>Batteries (AA)</t>
  </si>
  <si>
    <t>Needed for animal tracking cameras</t>
  </si>
  <si>
    <t>Moultrie P120i Security Case</t>
  </si>
  <si>
    <t xml:space="preserve">Panoramic field camera </t>
  </si>
  <si>
    <t xml:space="preserve">Needed for field research </t>
  </si>
  <si>
    <t>8mm Camo Python Cable Lock</t>
  </si>
  <si>
    <t>Chest Waders</t>
  </si>
  <si>
    <t>Necessary for field work for ESCI field classes and ESA</t>
  </si>
  <si>
    <t>CIRCULAR AQUATIC NET 30.5X46CM/1.2M HDL</t>
  </si>
  <si>
    <t>ES/ESCI/ESA /Fieldwork</t>
  </si>
  <si>
    <t xml:space="preserve">  Lab supplies(On-going): i.e. Beakers, Erlenmeyer flasks, microscope slides, microscope cover slips, disposable gloves, live organisms, prepared specimin slides, educational models and kits  </t>
  </si>
  <si>
    <t>Allow hands on work with biological concepts and ideas. Active learning activities in lab increase student retention and success especially among our target student populations.</t>
  </si>
  <si>
    <t>Field Supplies (on-going): i.e. measuring tapes, scales, buckets</t>
  </si>
  <si>
    <t>Infrared thermometer guns (8)</t>
  </si>
  <si>
    <t>Allow students to complete hands on measurements of infrared radition to better understand climate change and the Greenhouse Effect</t>
  </si>
  <si>
    <t>Balance</t>
  </si>
  <si>
    <t>VG</t>
  </si>
  <si>
    <t>ES/ESCI Env Biology Lab</t>
  </si>
  <si>
    <t>TOTAL ES/ESCI ALL PROGRAMS</t>
  </si>
  <si>
    <t>YES</t>
  </si>
  <si>
    <t>2+</t>
  </si>
  <si>
    <t>ENVIRONMENTAL STUDIES/SCIENCE</t>
  </si>
  <si>
    <t>N-JS</t>
  </si>
  <si>
    <t>TOTAL ES/ESCI  EMBS PROGRAM- ROEDER</t>
  </si>
  <si>
    <t>TOTAL ES/ESCI ENV BIOLOGY LAB- GREENE</t>
  </si>
  <si>
    <r>
      <t xml:space="preserve">RESOURCE REQUEST LIST 2019-20   </t>
    </r>
    <r>
      <rPr>
        <b/>
        <u val="single"/>
        <sz val="12"/>
        <color indexed="8"/>
        <rFont val="Times New Roman"/>
        <family val="1"/>
      </rPr>
      <t>Department/Division:  Environmental Studies/Science    Name of Point of Contact:</t>
    </r>
    <r>
      <rPr>
        <b/>
        <sz val="12"/>
        <color indexed="8"/>
        <rFont val="Times New Roman"/>
        <family val="1"/>
      </rPr>
      <t xml:space="preserve"> Bill Roeder</t>
    </r>
  </si>
  <si>
    <t>ES/ESCIESA /Fieldwork</t>
  </si>
  <si>
    <t>ES/ESCI/ESA/Fieldwork</t>
  </si>
  <si>
    <t>Additional pay for Part Time Faculty to take on Industry Relations and curriculum updates</t>
  </si>
  <si>
    <t>Other-Additional Resource</t>
  </si>
  <si>
    <t>TOTAL ES/ESCI ERM&amp;P2 PROGRAM-STAUDINGER</t>
  </si>
  <si>
    <t>TOTAL ES/ESCI / ESA / FIELDWORK-MARTINEZ-DE TORO</t>
  </si>
  <si>
    <t>Various supplies for lab classes- racks for equipment, wiring, plugs, electrical equipment, power strips, meters, temp guns, resistors, controls, sensors, lab tools</t>
  </si>
  <si>
    <t>V.E.2, V.F</t>
  </si>
  <si>
    <t>V.E.2, 5.F</t>
  </si>
  <si>
    <t>V.E.2, V.G</t>
  </si>
  <si>
    <t>V.E.3, V.H.1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</si>
</sst>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8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6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8" fillId="0" borderId="0" xfId="0" applyFont="1" applyAlignment="1">
      <alignment horizontal="center"/>
    </xf>
    <xf numFmtId="170" fontId="68" fillId="0" borderId="10" xfId="0" applyNumberFormat="1" applyFont="1" applyBorder="1" applyAlignment="1">
      <alignment/>
    </xf>
    <xf numFmtId="0" fontId="69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/>
    </xf>
    <xf numFmtId="0" fontId="68" fillId="0" borderId="13" xfId="0" applyFont="1" applyBorder="1" applyAlignment="1">
      <alignment vertical="top" wrapText="1"/>
    </xf>
    <xf numFmtId="0" fontId="68" fillId="0" borderId="13" xfId="0" applyFont="1" applyBorder="1" applyAlignment="1">
      <alignment vertical="top"/>
    </xf>
    <xf numFmtId="0" fontId="68" fillId="0" borderId="11" xfId="0" applyFont="1" applyBorder="1" applyAlignment="1">
      <alignment/>
    </xf>
    <xf numFmtId="0" fontId="69" fillId="0" borderId="0" xfId="0" applyFont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174" fontId="69" fillId="0" borderId="15" xfId="0" applyNumberFormat="1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left" wrapText="1"/>
    </xf>
    <xf numFmtId="0" fontId="68" fillId="0" borderId="0" xfId="0" applyFont="1" applyAlignment="1">
      <alignment horizontal="left" wrapText="1"/>
    </xf>
    <xf numFmtId="0" fontId="69" fillId="33" borderId="11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/>
    </xf>
    <xf numFmtId="170" fontId="71" fillId="0" borderId="11" xfId="0" applyNumberFormat="1" applyFont="1" applyBorder="1" applyAlignment="1">
      <alignment horizontal="left" vertical="center"/>
    </xf>
    <xf numFmtId="0" fontId="72" fillId="33" borderId="11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73" fillId="33" borderId="11" xfId="0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 wrapText="1"/>
    </xf>
    <xf numFmtId="0" fontId="72" fillId="33" borderId="19" xfId="0" applyFont="1" applyFill="1" applyBorder="1" applyAlignment="1">
      <alignment horizontal="center" vertical="center" wrapText="1"/>
    </xf>
    <xf numFmtId="0" fontId="74" fillId="34" borderId="2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170" fontId="71" fillId="0" borderId="10" xfId="0" applyNumberFormat="1" applyFont="1" applyBorder="1" applyAlignment="1">
      <alignment horizontal="left" vertical="center"/>
    </xf>
    <xf numFmtId="0" fontId="68" fillId="0" borderId="22" xfId="0" applyFont="1" applyBorder="1" applyAlignment="1">
      <alignment/>
    </xf>
    <xf numFmtId="0" fontId="72" fillId="0" borderId="23" xfId="0" applyFont="1" applyBorder="1" applyAlignment="1">
      <alignment horizontal="center" vertical="center" wrapText="1"/>
    </xf>
    <xf numFmtId="0" fontId="69" fillId="33" borderId="24" xfId="0" applyFont="1" applyFill="1" applyBorder="1" applyAlignment="1">
      <alignment horizontal="center" vertical="center" wrapText="1"/>
    </xf>
    <xf numFmtId="0" fontId="69" fillId="0" borderId="25" xfId="0" applyFont="1" applyBorder="1" applyAlignment="1">
      <alignment vertical="top" wrapText="1"/>
    </xf>
    <xf numFmtId="170" fontId="71" fillId="0" borderId="26" xfId="0" applyNumberFormat="1" applyFont="1" applyBorder="1" applyAlignment="1">
      <alignment horizontal="left" vertical="center"/>
    </xf>
    <xf numFmtId="170" fontId="71" fillId="0" borderId="27" xfId="0" applyNumberFormat="1" applyFont="1" applyBorder="1" applyAlignment="1">
      <alignment horizontal="left" vertical="center"/>
    </xf>
    <xf numFmtId="0" fontId="68" fillId="0" borderId="28" xfId="0" applyFont="1" applyBorder="1" applyAlignment="1">
      <alignment/>
    </xf>
    <xf numFmtId="0" fontId="68" fillId="0" borderId="29" xfId="0" applyFont="1" applyBorder="1" applyAlignment="1">
      <alignment vertical="top" wrapText="1"/>
    </xf>
    <xf numFmtId="170" fontId="68" fillId="0" borderId="21" xfId="0" applyNumberFormat="1" applyFont="1" applyBorder="1" applyAlignment="1">
      <alignment/>
    </xf>
    <xf numFmtId="170" fontId="75" fillId="0" borderId="30" xfId="0" applyNumberFormat="1" applyFont="1" applyBorder="1" applyAlignment="1">
      <alignment vertical="center"/>
    </xf>
    <xf numFmtId="0" fontId="73" fillId="0" borderId="11" xfId="0" applyFont="1" applyBorder="1" applyAlignment="1">
      <alignment vertical="center" wrapText="1"/>
    </xf>
    <xf numFmtId="170" fontId="73" fillId="0" borderId="11" xfId="44" applyFont="1" applyBorder="1" applyAlignment="1">
      <alignment vertical="center"/>
    </xf>
    <xf numFmtId="170" fontId="72" fillId="0" borderId="15" xfId="44" applyFont="1" applyBorder="1" applyAlignment="1">
      <alignment horizontal="center" vertical="center" wrapText="1"/>
    </xf>
    <xf numFmtId="170" fontId="73" fillId="0" borderId="10" xfId="0" applyNumberFormat="1" applyFont="1" applyBorder="1" applyAlignment="1">
      <alignment vertical="center"/>
    </xf>
    <xf numFmtId="0" fontId="72" fillId="0" borderId="11" xfId="0" applyFont="1" applyBorder="1" applyAlignment="1">
      <alignment horizontal="center" vertical="center" wrapText="1"/>
    </xf>
    <xf numFmtId="170" fontId="72" fillId="0" borderId="11" xfId="44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0" fontId="72" fillId="0" borderId="11" xfId="0" applyFont="1" applyBorder="1" applyAlignment="1">
      <alignment vertical="center" wrapText="1"/>
    </xf>
    <xf numFmtId="170" fontId="72" fillId="0" borderId="11" xfId="44" applyFont="1" applyBorder="1" applyAlignment="1">
      <alignment vertical="center"/>
    </xf>
    <xf numFmtId="170" fontId="72" fillId="35" borderId="11" xfId="44" applyFont="1" applyFill="1" applyBorder="1" applyAlignment="1">
      <alignment vertical="center"/>
    </xf>
    <xf numFmtId="0" fontId="72" fillId="35" borderId="11" xfId="0" applyFont="1" applyFill="1" applyBorder="1" applyAlignment="1">
      <alignment vertical="center" wrapText="1"/>
    </xf>
    <xf numFmtId="0" fontId="72" fillId="35" borderId="11" xfId="0" applyFont="1" applyFill="1" applyBorder="1" applyAlignment="1">
      <alignment vertical="center"/>
    </xf>
    <xf numFmtId="0" fontId="72" fillId="35" borderId="11" xfId="0" applyFont="1" applyFill="1" applyBorder="1" applyAlignment="1">
      <alignment horizontal="center" vertical="center"/>
    </xf>
    <xf numFmtId="0" fontId="72" fillId="0" borderId="11" xfId="0" applyFont="1" applyBorder="1" applyAlignment="1">
      <alignment vertical="top" wrapText="1"/>
    </xf>
    <xf numFmtId="0" fontId="72" fillId="0" borderId="11" xfId="0" applyFont="1" applyBorder="1" applyAlignment="1">
      <alignment vertical="top"/>
    </xf>
    <xf numFmtId="0" fontId="72" fillId="0" borderId="11" xfId="0" applyFont="1" applyBorder="1" applyAlignment="1">
      <alignment horizontal="center"/>
    </xf>
    <xf numFmtId="170" fontId="72" fillId="0" borderId="11" xfId="44" applyFont="1" applyBorder="1" applyAlignment="1">
      <alignment/>
    </xf>
    <xf numFmtId="0" fontId="72" fillId="0" borderId="11" xfId="0" applyFont="1" applyFill="1" applyBorder="1" applyAlignment="1">
      <alignment horizontal="center"/>
    </xf>
    <xf numFmtId="174" fontId="72" fillId="0" borderId="11" xfId="0" applyNumberFormat="1" applyFont="1" applyBorder="1" applyAlignment="1">
      <alignment horizontal="center" vertical="center" wrapText="1"/>
    </xf>
    <xf numFmtId="174" fontId="72" fillId="0" borderId="11" xfId="0" applyNumberFormat="1" applyFont="1" applyBorder="1" applyAlignment="1">
      <alignment vertical="center"/>
    </xf>
    <xf numFmtId="174" fontId="76" fillId="0" borderId="11" xfId="0" applyNumberFormat="1" applyFont="1" applyBorder="1" applyAlignment="1">
      <alignment vertical="center"/>
    </xf>
    <xf numFmtId="170" fontId="68" fillId="33" borderId="11" xfId="0" applyNumberFormat="1" applyFont="1" applyFill="1" applyBorder="1" applyAlignment="1">
      <alignment/>
    </xf>
    <xf numFmtId="0" fontId="72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vertical="center"/>
    </xf>
    <xf numFmtId="44" fontId="72" fillId="33" borderId="11" xfId="0" applyNumberFormat="1" applyFont="1" applyFill="1" applyBorder="1" applyAlignment="1">
      <alignment vertical="center"/>
    </xf>
    <xf numFmtId="0" fontId="72" fillId="33" borderId="11" xfId="0" applyFont="1" applyFill="1" applyBorder="1" applyAlignment="1">
      <alignment vertical="center"/>
    </xf>
    <xf numFmtId="0" fontId="72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/>
    </xf>
    <xf numFmtId="0" fontId="77" fillId="0" borderId="11" xfId="0" applyFont="1" applyBorder="1" applyAlignment="1">
      <alignment horizontal="left" vertical="center" wrapText="1"/>
    </xf>
    <xf numFmtId="170" fontId="76" fillId="0" borderId="11" xfId="0" applyNumberFormat="1" applyFont="1" applyBorder="1" applyAlignment="1">
      <alignment vertical="center"/>
    </xf>
    <xf numFmtId="170" fontId="72" fillId="0" borderId="11" xfId="44" applyFont="1" applyBorder="1" applyAlignment="1">
      <alignment vertical="center" wrapText="1"/>
    </xf>
    <xf numFmtId="165" fontId="72" fillId="0" borderId="11" xfId="44" applyNumberFormat="1" applyFont="1" applyBorder="1" applyAlignment="1">
      <alignment vertical="center"/>
    </xf>
    <xf numFmtId="0" fontId="76" fillId="33" borderId="11" xfId="0" applyFont="1" applyFill="1" applyBorder="1" applyAlignment="1">
      <alignment horizontal="center" vertical="center" wrapText="1"/>
    </xf>
    <xf numFmtId="170" fontId="72" fillId="0" borderId="11" xfId="44" applyFont="1" applyBorder="1" applyAlignment="1">
      <alignment horizontal="center" vertical="center" wrapText="1"/>
    </xf>
    <xf numFmtId="170" fontId="72" fillId="0" borderId="11" xfId="0" applyNumberFormat="1" applyFont="1" applyBorder="1" applyAlignment="1">
      <alignment vertical="center"/>
    </xf>
    <xf numFmtId="170" fontId="72" fillId="35" borderId="11" xfId="44" applyFont="1" applyFill="1" applyBorder="1" applyAlignment="1">
      <alignment horizontal="center" vertical="center" wrapText="1"/>
    </xf>
    <xf numFmtId="170" fontId="76" fillId="35" borderId="11" xfId="0" applyNumberFormat="1" applyFont="1" applyFill="1" applyBorder="1" applyAlignment="1">
      <alignment vertical="center"/>
    </xf>
    <xf numFmtId="170" fontId="72" fillId="35" borderId="11" xfId="0" applyNumberFormat="1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170" fontId="78" fillId="0" borderId="29" xfId="44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9" fillId="0" borderId="32" xfId="0" applyFont="1" applyBorder="1" applyAlignment="1">
      <alignment vertical="center"/>
    </xf>
    <xf numFmtId="0" fontId="73" fillId="0" borderId="32" xfId="0" applyFont="1" applyBorder="1" applyAlignment="1">
      <alignment vertical="center" wrapText="1"/>
    </xf>
    <xf numFmtId="0" fontId="73" fillId="0" borderId="32" xfId="0" applyFont="1" applyBorder="1" applyAlignment="1">
      <alignment vertical="center"/>
    </xf>
    <xf numFmtId="0" fontId="73" fillId="0" borderId="32" xfId="0" applyFont="1" applyBorder="1" applyAlignment="1">
      <alignment horizontal="center" vertical="center"/>
    </xf>
    <xf numFmtId="170" fontId="73" fillId="0" borderId="32" xfId="44" applyFont="1" applyBorder="1" applyAlignment="1">
      <alignment vertical="center"/>
    </xf>
    <xf numFmtId="170" fontId="72" fillId="0" borderId="32" xfId="44" applyFont="1" applyBorder="1" applyAlignment="1">
      <alignment horizontal="center" vertical="center" wrapText="1"/>
    </xf>
    <xf numFmtId="170" fontId="73" fillId="0" borderId="33" xfId="0" applyNumberFormat="1" applyFont="1" applyBorder="1" applyAlignment="1">
      <alignment vertical="center"/>
    </xf>
    <xf numFmtId="170" fontId="75" fillId="0" borderId="34" xfId="0" applyNumberFormat="1" applyFont="1" applyBorder="1" applyAlignment="1">
      <alignment vertical="center"/>
    </xf>
    <xf numFmtId="0" fontId="73" fillId="33" borderId="12" xfId="0" applyFont="1" applyFill="1" applyBorder="1" applyAlignment="1">
      <alignment horizontal="center" vertical="center"/>
    </xf>
    <xf numFmtId="0" fontId="79" fillId="0" borderId="11" xfId="0" applyFont="1" applyBorder="1" applyAlignment="1">
      <alignment vertical="center"/>
    </xf>
    <xf numFmtId="0" fontId="73" fillId="0" borderId="11" xfId="0" applyFont="1" applyBorder="1" applyAlignment="1">
      <alignment vertical="center"/>
    </xf>
    <xf numFmtId="0" fontId="73" fillId="0" borderId="11" xfId="0" applyFont="1" applyBorder="1" applyAlignment="1">
      <alignment horizontal="center" vertical="center"/>
    </xf>
    <xf numFmtId="44" fontId="73" fillId="0" borderId="11" xfId="0" applyNumberFormat="1" applyFont="1" applyBorder="1" applyAlignment="1">
      <alignment vertical="center"/>
    </xf>
    <xf numFmtId="170" fontId="74" fillId="36" borderId="20" xfId="0" applyNumberFormat="1" applyFont="1" applyFill="1" applyBorder="1" applyAlignment="1">
      <alignment vertical="center"/>
    </xf>
    <xf numFmtId="0" fontId="74" fillId="33" borderId="12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74" fillId="33" borderId="25" xfId="0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170" fontId="73" fillId="0" borderId="25" xfId="0" applyNumberFormat="1" applyFont="1" applyBorder="1" applyAlignment="1">
      <alignment vertical="center"/>
    </xf>
    <xf numFmtId="0" fontId="76" fillId="10" borderId="11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170" fontId="76" fillId="10" borderId="11" xfId="44" applyFont="1" applyFill="1" applyBorder="1" applyAlignment="1">
      <alignment vertical="center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/>
    </xf>
    <xf numFmtId="170" fontId="72" fillId="0" borderId="11" xfId="44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vertical="center" wrapText="1"/>
    </xf>
    <xf numFmtId="0" fontId="78" fillId="0" borderId="11" xfId="0" applyFont="1" applyBorder="1" applyAlignment="1">
      <alignment vertical="center" wrapText="1"/>
    </xf>
    <xf numFmtId="0" fontId="76" fillId="33" borderId="10" xfId="0" applyFont="1" applyFill="1" applyBorder="1" applyAlignment="1">
      <alignment horizontal="center" vertical="center" wrapText="1"/>
    </xf>
    <xf numFmtId="44" fontId="78" fillId="0" borderId="11" xfId="0" applyNumberFormat="1" applyFont="1" applyBorder="1" applyAlignment="1">
      <alignment vertical="center" wrapText="1"/>
    </xf>
    <xf numFmtId="0" fontId="72" fillId="33" borderId="10" xfId="0" applyFont="1" applyFill="1" applyBorder="1" applyAlignment="1">
      <alignment horizontal="center" vertical="center"/>
    </xf>
    <xf numFmtId="170" fontId="68" fillId="33" borderId="11" xfId="0" applyNumberFormat="1" applyFont="1" applyFill="1" applyBorder="1" applyAlignment="1">
      <alignment horizontal="center" vertical="center"/>
    </xf>
    <xf numFmtId="44" fontId="72" fillId="33" borderId="11" xfId="0" applyNumberFormat="1" applyFont="1" applyFill="1" applyBorder="1" applyAlignment="1">
      <alignment horizontal="center" vertical="center"/>
    </xf>
    <xf numFmtId="0" fontId="77" fillId="37" borderId="12" xfId="0" applyFont="1" applyFill="1" applyBorder="1" applyAlignment="1">
      <alignment horizontal="center" vertical="center" wrapText="1"/>
    </xf>
    <xf numFmtId="0" fontId="77" fillId="37" borderId="35" xfId="0" applyFont="1" applyFill="1" applyBorder="1" applyAlignment="1">
      <alignment horizontal="center" vertical="center"/>
    </xf>
    <xf numFmtId="0" fontId="77" fillId="37" borderId="11" xfId="0" applyFont="1" applyFill="1" applyBorder="1" applyAlignment="1">
      <alignment horizontal="center" vertical="center"/>
    </xf>
    <xf numFmtId="0" fontId="77" fillId="37" borderId="12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68" fillId="0" borderId="11" xfId="0" applyFont="1" applyBorder="1" applyAlignment="1">
      <alignment vertical="top" wrapText="1"/>
    </xf>
    <xf numFmtId="0" fontId="72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left" wrapText="1"/>
    </xf>
    <xf numFmtId="0" fontId="70" fillId="0" borderId="11" xfId="0" applyFont="1" applyBorder="1" applyAlignment="1">
      <alignment horizontal="center" vertical="center" wrapText="1"/>
    </xf>
    <xf numFmtId="174" fontId="73" fillId="0" borderId="11" xfId="0" applyNumberFormat="1" applyFont="1" applyBorder="1" applyAlignment="1">
      <alignment horizontal="right" vertical="center"/>
    </xf>
    <xf numFmtId="1" fontId="72" fillId="0" borderId="11" xfId="0" applyNumberFormat="1" applyFont="1" applyBorder="1" applyAlignment="1">
      <alignment horizontal="center" vertical="center" wrapText="1"/>
    </xf>
    <xf numFmtId="1" fontId="72" fillId="0" borderId="15" xfId="44" applyNumberFormat="1" applyFont="1" applyBorder="1" applyAlignment="1">
      <alignment horizontal="center" vertical="center" wrapText="1"/>
    </xf>
    <xf numFmtId="1" fontId="72" fillId="0" borderId="11" xfId="0" applyNumberFormat="1" applyFont="1" applyBorder="1" applyAlignment="1">
      <alignment horizontal="center" vertical="center"/>
    </xf>
    <xf numFmtId="180" fontId="76" fillId="1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/>
    </xf>
    <xf numFmtId="0" fontId="11" fillId="0" borderId="13" xfId="0" applyFont="1" applyBorder="1" applyAlignment="1">
      <alignment vertical="top" wrapText="1"/>
    </xf>
    <xf numFmtId="174" fontId="72" fillId="0" borderId="11" xfId="44" applyNumberFormat="1" applyFont="1" applyBorder="1" applyAlignment="1">
      <alignment horizontal="right" vertical="center"/>
    </xf>
    <xf numFmtId="174" fontId="11" fillId="0" borderId="11" xfId="48" applyNumberFormat="1" applyFont="1" applyBorder="1" applyAlignment="1">
      <alignment vertical="center"/>
    </xf>
    <xf numFmtId="174" fontId="76" fillId="10" borderId="11" xfId="0" applyNumberFormat="1" applyFont="1" applyFill="1" applyBorder="1" applyAlignment="1">
      <alignment horizontal="right" vertical="center" wrapText="1"/>
    </xf>
    <xf numFmtId="174" fontId="0" fillId="0" borderId="0" xfId="0" applyNumberFormat="1" applyAlignment="1">
      <alignment horizontal="right" vertical="center"/>
    </xf>
    <xf numFmtId="174" fontId="21" fillId="0" borderId="11" xfId="0" applyNumberFormat="1" applyFont="1" applyBorder="1" applyAlignment="1">
      <alignment vertical="center"/>
    </xf>
    <xf numFmtId="174" fontId="21" fillId="0" borderId="13" xfId="0" applyNumberFormat="1" applyFont="1" applyBorder="1" applyAlignment="1">
      <alignment vertical="center"/>
    </xf>
    <xf numFmtId="170" fontId="11" fillId="0" borderId="11" xfId="48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2" fillId="0" borderId="30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170" fontId="72" fillId="0" borderId="35" xfId="44" applyFont="1" applyBorder="1" applyAlignment="1">
      <alignment vertical="center"/>
    </xf>
    <xf numFmtId="0" fontId="72" fillId="0" borderId="36" xfId="0" applyFont="1" applyBorder="1" applyAlignment="1">
      <alignment horizontal="center" vertical="center"/>
    </xf>
    <xf numFmtId="170" fontId="72" fillId="0" borderId="36" xfId="44" applyFont="1" applyBorder="1" applyAlignment="1">
      <alignment horizontal="center" vertical="center"/>
    </xf>
    <xf numFmtId="170" fontId="72" fillId="0" borderId="30" xfId="44" applyFont="1" applyBorder="1" applyAlignment="1">
      <alignment vertical="center"/>
    </xf>
    <xf numFmtId="170" fontId="72" fillId="0" borderId="35" xfId="44" applyFont="1" applyBorder="1" applyAlignment="1">
      <alignment horizontal="center" vertical="center"/>
    </xf>
    <xf numFmtId="170" fontId="76" fillId="0" borderId="36" xfId="44" applyFont="1" applyBorder="1" applyAlignment="1">
      <alignment vertical="center"/>
    </xf>
    <xf numFmtId="0" fontId="72" fillId="0" borderId="37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170" fontId="72" fillId="0" borderId="38" xfId="44" applyFont="1" applyBorder="1" applyAlignment="1">
      <alignment vertical="center"/>
    </xf>
    <xf numFmtId="0" fontId="72" fillId="0" borderId="39" xfId="0" applyFont="1" applyBorder="1" applyAlignment="1">
      <alignment horizontal="center" vertical="center"/>
    </xf>
    <xf numFmtId="170" fontId="72" fillId="0" borderId="39" xfId="44" applyFont="1" applyBorder="1" applyAlignment="1">
      <alignment horizontal="center" vertical="center"/>
    </xf>
    <xf numFmtId="170" fontId="72" fillId="0" borderId="37" xfId="44" applyFont="1" applyBorder="1" applyAlignment="1">
      <alignment vertical="center"/>
    </xf>
    <xf numFmtId="170" fontId="72" fillId="0" borderId="38" xfId="44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 wrapText="1"/>
    </xf>
    <xf numFmtId="170" fontId="76" fillId="0" borderId="39" xfId="44" applyFont="1" applyBorder="1" applyAlignment="1">
      <alignment vertical="center"/>
    </xf>
    <xf numFmtId="0" fontId="72" fillId="0" borderId="11" xfId="0" applyFont="1" applyFill="1" applyBorder="1" applyAlignment="1">
      <alignment vertical="top" wrapText="1"/>
    </xf>
    <xf numFmtId="0" fontId="72" fillId="0" borderId="11" xfId="0" applyFont="1" applyBorder="1" applyAlignment="1">
      <alignment/>
    </xf>
    <xf numFmtId="0" fontId="72" fillId="0" borderId="11" xfId="0" applyFont="1" applyBorder="1" applyAlignment="1">
      <alignment wrapText="1"/>
    </xf>
    <xf numFmtId="170" fontId="76" fillId="0" borderId="11" xfId="44" applyFont="1" applyBorder="1" applyAlignment="1">
      <alignment vertical="center"/>
    </xf>
    <xf numFmtId="170" fontId="72" fillId="0" borderId="12" xfId="44" applyFont="1" applyBorder="1" applyAlignment="1">
      <alignment vertical="center"/>
    </xf>
    <xf numFmtId="0" fontId="72" fillId="33" borderId="12" xfId="0" applyFont="1" applyFill="1" applyBorder="1" applyAlignment="1">
      <alignment horizontal="center" vertical="center"/>
    </xf>
    <xf numFmtId="0" fontId="72" fillId="0" borderId="36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vertical="center" wrapText="1"/>
    </xf>
    <xf numFmtId="170" fontId="72" fillId="0" borderId="11" xfId="44" applyFont="1" applyBorder="1" applyAlignment="1">
      <alignment vertical="center"/>
    </xf>
    <xf numFmtId="0" fontId="72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vertical="center"/>
    </xf>
    <xf numFmtId="0" fontId="16" fillId="35" borderId="11" xfId="0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left" vertical="center" wrapText="1"/>
    </xf>
    <xf numFmtId="170" fontId="76" fillId="0" borderId="11" xfId="0" applyNumberFormat="1" applyFont="1" applyBorder="1" applyAlignment="1">
      <alignment vertical="center"/>
    </xf>
    <xf numFmtId="170" fontId="72" fillId="0" borderId="11" xfId="0" applyNumberFormat="1" applyFont="1" applyBorder="1" applyAlignment="1">
      <alignment vertical="center"/>
    </xf>
    <xf numFmtId="0" fontId="74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4" fillId="33" borderId="11" xfId="0" applyFont="1" applyFill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44" fontId="72" fillId="0" borderId="11" xfId="0" applyNumberFormat="1" applyFont="1" applyBorder="1" applyAlignment="1">
      <alignment vertical="center"/>
    </xf>
    <xf numFmtId="167" fontId="72" fillId="0" borderId="11" xfId="0" applyNumberFormat="1" applyFont="1" applyBorder="1" applyAlignment="1">
      <alignment vertical="center"/>
    </xf>
    <xf numFmtId="165" fontId="72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top"/>
    </xf>
    <xf numFmtId="0" fontId="76" fillId="38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72" fillId="38" borderId="11" xfId="0" applyFont="1" applyFill="1" applyBorder="1" applyAlignment="1">
      <alignment vertical="center" wrapText="1"/>
    </xf>
    <xf numFmtId="0" fontId="77" fillId="38" borderId="11" xfId="0" applyFont="1" applyFill="1" applyBorder="1" applyAlignment="1">
      <alignment horizontal="left" vertical="center" wrapText="1"/>
    </xf>
    <xf numFmtId="0" fontId="72" fillId="38" borderId="11" xfId="0" applyFont="1" applyFill="1" applyBorder="1" applyAlignment="1">
      <alignment vertical="center"/>
    </xf>
    <xf numFmtId="0" fontId="72" fillId="38" borderId="11" xfId="0" applyFont="1" applyFill="1" applyBorder="1" applyAlignment="1">
      <alignment horizontal="center" vertical="center"/>
    </xf>
    <xf numFmtId="0" fontId="72" fillId="38" borderId="11" xfId="0" applyFont="1" applyFill="1" applyBorder="1" applyAlignment="1">
      <alignment horizontal="center" vertical="center" wrapText="1"/>
    </xf>
    <xf numFmtId="174" fontId="72" fillId="38" borderId="11" xfId="44" applyNumberFormat="1" applyFont="1" applyFill="1" applyBorder="1" applyAlignment="1">
      <alignment horizontal="right" vertical="center"/>
    </xf>
    <xf numFmtId="180" fontId="72" fillId="38" borderId="11" xfId="0" applyNumberFormat="1" applyFont="1" applyFill="1" applyBorder="1" applyAlignment="1">
      <alignment horizontal="center" vertical="center"/>
    </xf>
    <xf numFmtId="170" fontId="72" fillId="38" borderId="11" xfId="44" applyFont="1" applyFill="1" applyBorder="1" applyAlignment="1">
      <alignment vertical="center"/>
    </xf>
    <xf numFmtId="170" fontId="74" fillId="38" borderId="11" xfId="0" applyNumberFormat="1" applyFont="1" applyFill="1" applyBorder="1" applyAlignment="1">
      <alignment vertical="center"/>
    </xf>
    <xf numFmtId="0" fontId="76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72" fillId="2" borderId="11" xfId="0" applyFont="1" applyFill="1" applyBorder="1" applyAlignment="1">
      <alignment vertical="center" wrapText="1"/>
    </xf>
    <xf numFmtId="0" fontId="77" fillId="2" borderId="11" xfId="0" applyFont="1" applyFill="1" applyBorder="1" applyAlignment="1">
      <alignment horizontal="left" vertical="center" wrapText="1"/>
    </xf>
    <xf numFmtId="0" fontId="72" fillId="2" borderId="11" xfId="0" applyFont="1" applyFill="1" applyBorder="1" applyAlignment="1">
      <alignment vertical="center"/>
    </xf>
    <xf numFmtId="0" fontId="72" fillId="2" borderId="11" xfId="0" applyFont="1" applyFill="1" applyBorder="1" applyAlignment="1">
      <alignment horizontal="center" vertical="center"/>
    </xf>
    <xf numFmtId="0" fontId="72" fillId="2" borderId="11" xfId="0" applyFont="1" applyFill="1" applyBorder="1" applyAlignment="1">
      <alignment horizontal="center" vertical="center" wrapText="1"/>
    </xf>
    <xf numFmtId="174" fontId="72" fillId="2" borderId="11" xfId="44" applyNumberFormat="1" applyFont="1" applyFill="1" applyBorder="1" applyAlignment="1">
      <alignment horizontal="right" vertical="center"/>
    </xf>
    <xf numFmtId="180" fontId="72" fillId="2" borderId="11" xfId="0" applyNumberFormat="1" applyFont="1" applyFill="1" applyBorder="1" applyAlignment="1">
      <alignment horizontal="center" vertical="center"/>
    </xf>
    <xf numFmtId="170" fontId="72" fillId="2" borderId="11" xfId="44" applyFont="1" applyFill="1" applyBorder="1" applyAlignment="1">
      <alignment vertical="center"/>
    </xf>
    <xf numFmtId="170" fontId="74" fillId="2" borderId="11" xfId="0" applyNumberFormat="1" applyFont="1" applyFill="1" applyBorder="1" applyAlignment="1">
      <alignment vertical="center"/>
    </xf>
    <xf numFmtId="0" fontId="76" fillId="2" borderId="35" xfId="0" applyFont="1" applyFill="1" applyBorder="1" applyAlignment="1">
      <alignment horizontal="center" vertical="center" wrapText="1"/>
    </xf>
    <xf numFmtId="167" fontId="72" fillId="2" borderId="11" xfId="0" applyNumberFormat="1" applyFont="1" applyFill="1" applyBorder="1" applyAlignment="1">
      <alignment vertical="center"/>
    </xf>
    <xf numFmtId="165" fontId="72" fillId="2" borderId="11" xfId="0" applyNumberFormat="1" applyFont="1" applyFill="1" applyBorder="1" applyAlignment="1">
      <alignment vertical="center"/>
    </xf>
    <xf numFmtId="170" fontId="74" fillId="2" borderId="11" xfId="44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74" fontId="0" fillId="2" borderId="11" xfId="0" applyNumberFormat="1" applyFill="1" applyBorder="1" applyAlignment="1">
      <alignment horizontal="right" vertical="center"/>
    </xf>
    <xf numFmtId="180" fontId="0" fillId="2" borderId="11" xfId="0" applyNumberFormat="1" applyFill="1" applyBorder="1" applyAlignment="1">
      <alignment horizontal="center" vertical="center"/>
    </xf>
    <xf numFmtId="0" fontId="66" fillId="16" borderId="11" xfId="0" applyFont="1" applyFill="1" applyBorder="1" applyAlignment="1">
      <alignment vertical="center" wrapText="1"/>
    </xf>
    <xf numFmtId="0" fontId="0" fillId="16" borderId="11" xfId="0" applyFill="1" applyBorder="1" applyAlignment="1">
      <alignment vertical="center"/>
    </xf>
    <xf numFmtId="0" fontId="0" fillId="16" borderId="11" xfId="0" applyFill="1" applyBorder="1" applyAlignment="1">
      <alignment horizontal="center" vertical="center"/>
    </xf>
    <xf numFmtId="174" fontId="0" fillId="16" borderId="11" xfId="0" applyNumberFormat="1" applyFill="1" applyBorder="1" applyAlignment="1">
      <alignment horizontal="right" vertical="center"/>
    </xf>
    <xf numFmtId="180" fontId="0" fillId="16" borderId="11" xfId="0" applyNumberFormat="1" applyFill="1" applyBorder="1" applyAlignment="1">
      <alignment horizontal="center" vertical="center"/>
    </xf>
    <xf numFmtId="44" fontId="24" fillId="16" borderId="11" xfId="0" applyNumberFormat="1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 vertical="center" wrapText="1"/>
    </xf>
    <xf numFmtId="0" fontId="72" fillId="38" borderId="35" xfId="0" applyFont="1" applyFill="1" applyBorder="1" applyAlignment="1">
      <alignment horizontal="center" vertical="center" wrapText="1"/>
    </xf>
    <xf numFmtId="0" fontId="69" fillId="38" borderId="11" xfId="0" applyFont="1" applyFill="1" applyBorder="1" applyAlignment="1">
      <alignment vertical="center" wrapText="1"/>
    </xf>
    <xf numFmtId="0" fontId="69" fillId="38" borderId="11" xfId="0" applyFont="1" applyFill="1" applyBorder="1" applyAlignment="1">
      <alignment horizontal="center" vertical="center"/>
    </xf>
    <xf numFmtId="167" fontId="69" fillId="38" borderId="11" xfId="0" applyNumberFormat="1" applyFont="1" applyFill="1" applyBorder="1" applyAlignment="1">
      <alignment vertical="center"/>
    </xf>
    <xf numFmtId="165" fontId="69" fillId="38" borderId="11" xfId="0" applyNumberFormat="1" applyFont="1" applyFill="1" applyBorder="1" applyAlignment="1">
      <alignment vertical="center"/>
    </xf>
    <xf numFmtId="170" fontId="69" fillId="38" borderId="11" xfId="44" applyFont="1" applyFill="1" applyBorder="1" applyAlignment="1">
      <alignment vertical="center"/>
    </xf>
    <xf numFmtId="170" fontId="66" fillId="38" borderId="11" xfId="44" applyFont="1" applyFill="1" applyBorder="1" applyAlignment="1">
      <alignment horizontal="center" vertical="center"/>
    </xf>
    <xf numFmtId="170" fontId="76" fillId="38" borderId="11" xfId="0" applyNumberFormat="1" applyFont="1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0" fillId="38" borderId="11" xfId="0" applyFill="1" applyBorder="1" applyAlignment="1">
      <alignment horizontal="center" vertical="center"/>
    </xf>
    <xf numFmtId="174" fontId="0" fillId="38" borderId="11" xfId="0" applyNumberFormat="1" applyFill="1" applyBorder="1" applyAlignment="1">
      <alignment horizontal="right" vertical="center"/>
    </xf>
    <xf numFmtId="180" fontId="0" fillId="38" borderId="11" xfId="0" applyNumberFormat="1" applyFill="1" applyBorder="1" applyAlignment="1">
      <alignment horizontal="center" vertical="center"/>
    </xf>
    <xf numFmtId="170" fontId="74" fillId="36" borderId="40" xfId="44" applyFont="1" applyFill="1" applyBorder="1" applyAlignment="1">
      <alignment horizontal="right" vertical="center" wrapText="1"/>
    </xf>
    <xf numFmtId="170" fontId="74" fillId="36" borderId="41" xfId="44" applyFont="1" applyFill="1" applyBorder="1" applyAlignment="1">
      <alignment horizontal="right" vertical="center" wrapText="1"/>
    </xf>
    <xf numFmtId="170" fontId="74" fillId="36" borderId="42" xfId="44" applyFont="1" applyFill="1" applyBorder="1" applyAlignment="1">
      <alignment horizontal="right" vertical="center" wrapText="1"/>
    </xf>
    <xf numFmtId="0" fontId="80" fillId="0" borderId="0" xfId="0" applyFont="1" applyAlignment="1">
      <alignment horizontal="center" vertical="center"/>
    </xf>
    <xf numFmtId="0" fontId="13" fillId="36" borderId="10" xfId="0" applyFont="1" applyFill="1" applyBorder="1" applyAlignment="1">
      <alignment horizontal="left" vertical="center" wrapText="1"/>
    </xf>
    <xf numFmtId="0" fontId="75" fillId="36" borderId="35" xfId="0" applyFont="1" applyFill="1" applyBorder="1" applyAlignment="1">
      <alignment horizontal="left" vertical="center" wrapText="1"/>
    </xf>
    <xf numFmtId="0" fontId="75" fillId="36" borderId="12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72" fillId="0" borderId="38" xfId="0" applyFont="1" applyBorder="1" applyAlignment="1">
      <alignment horizontal="left" vertical="center" wrapText="1"/>
    </xf>
    <xf numFmtId="0" fontId="81" fillId="36" borderId="11" xfId="0" applyFont="1" applyFill="1" applyBorder="1" applyAlignment="1">
      <alignment horizontal="center" vertical="center" wrapText="1"/>
    </xf>
    <xf numFmtId="0" fontId="74" fillId="39" borderId="11" xfId="0" applyFont="1" applyFill="1" applyBorder="1" applyAlignment="1">
      <alignment horizontal="center" vertical="center" wrapText="1"/>
    </xf>
    <xf numFmtId="0" fontId="74" fillId="39" borderId="10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/>
    </xf>
    <xf numFmtId="0" fontId="76" fillId="33" borderId="15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22" fillId="36" borderId="10" xfId="0" applyFont="1" applyFill="1" applyBorder="1" applyAlignment="1">
      <alignment horizontal="left" vertical="center" wrapText="1"/>
    </xf>
    <xf numFmtId="0" fontId="22" fillId="36" borderId="35" xfId="0" applyFont="1" applyFill="1" applyBorder="1" applyAlignment="1">
      <alignment horizontal="left" vertical="center" wrapText="1"/>
    </xf>
    <xf numFmtId="0" fontId="74" fillId="36" borderId="35" xfId="0" applyFont="1" applyFill="1" applyBorder="1" applyAlignment="1">
      <alignment horizontal="left" vertical="center" wrapText="1"/>
    </xf>
    <xf numFmtId="0" fontId="74" fillId="36" borderId="12" xfId="0" applyFont="1" applyFill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68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71" fillId="0" borderId="35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35" xfId="0" applyFont="1" applyFill="1" applyBorder="1" applyAlignment="1">
      <alignment horizontal="center" vertical="center" wrapText="1"/>
    </xf>
    <xf numFmtId="0" fontId="76" fillId="36" borderId="35" xfId="0" applyFont="1" applyFill="1" applyBorder="1" applyAlignment="1">
      <alignment horizontal="center" vertical="center" wrapText="1"/>
    </xf>
    <xf numFmtId="0" fontId="68" fillId="0" borderId="43" xfId="0" applyFont="1" applyBorder="1" applyAlignment="1">
      <alignment horizontal="center" wrapText="1"/>
    </xf>
    <xf numFmtId="0" fontId="68" fillId="0" borderId="44" xfId="0" applyFont="1" applyBorder="1" applyAlignment="1">
      <alignment horizontal="center" wrapText="1"/>
    </xf>
    <xf numFmtId="170" fontId="68" fillId="33" borderId="10" xfId="0" applyNumberFormat="1" applyFont="1" applyFill="1" applyBorder="1" applyAlignment="1">
      <alignment horizontal="center" wrapText="1"/>
    </xf>
    <xf numFmtId="170" fontId="68" fillId="33" borderId="35" xfId="0" applyNumberFormat="1" applyFont="1" applyFill="1" applyBorder="1" applyAlignment="1">
      <alignment horizontal="center" wrapText="1"/>
    </xf>
    <xf numFmtId="170" fontId="68" fillId="33" borderId="12" xfId="0" applyNumberFormat="1" applyFont="1" applyFill="1" applyBorder="1" applyAlignment="1">
      <alignment horizontal="center" wrapText="1"/>
    </xf>
    <xf numFmtId="0" fontId="6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6" fillId="0" borderId="17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72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C71" sqref="C71:J71"/>
    </sheetView>
  </sheetViews>
  <sheetFormatPr defaultColWidth="8.875" defaultRowHeight="15.75"/>
  <cols>
    <col min="1" max="1" width="8.875" style="111" customWidth="1"/>
    <col min="2" max="2" width="10.625" style="111" customWidth="1"/>
    <col min="3" max="3" width="29.125" style="111" customWidth="1"/>
    <col min="4" max="4" width="8.875" style="111" customWidth="1"/>
    <col min="5" max="7" width="8.875" style="118" customWidth="1"/>
    <col min="8" max="8" width="10.125" style="111" customWidth="1"/>
    <col min="9" max="9" width="8.875" style="111" customWidth="1"/>
    <col min="10" max="10" width="11.50390625" style="111" customWidth="1"/>
    <col min="11" max="11" width="10.625" style="111" customWidth="1"/>
    <col min="12" max="12" width="8.875" style="111" customWidth="1"/>
    <col min="13" max="13" width="14.625" style="111" customWidth="1"/>
    <col min="14" max="18" width="8.875" style="111" customWidth="1"/>
    <col min="19" max="19" width="19.125" style="116" customWidth="1"/>
    <col min="20" max="16384" width="8.875" style="111" customWidth="1"/>
  </cols>
  <sheetData>
    <row r="1" spans="1:19" ht="33.75" customHeight="1">
      <c r="A1" s="47"/>
      <c r="B1" s="257" t="s">
        <v>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48"/>
      <c r="O1" s="48"/>
      <c r="P1" s="48"/>
      <c r="Q1" s="48"/>
      <c r="R1" s="47"/>
      <c r="S1" s="23"/>
    </row>
    <row r="2" spans="1:19" ht="33" customHeight="1">
      <c r="A2" s="47"/>
      <c r="B2" s="258" t="s">
        <v>74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0"/>
      <c r="R2" s="47"/>
      <c r="S2" s="23"/>
    </row>
    <row r="3" spans="1:19" ht="33" customHeight="1">
      <c r="A3" s="47"/>
      <c r="B3" s="261" t="s">
        <v>42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47"/>
      <c r="S3" s="23"/>
    </row>
    <row r="4" spans="1:19" ht="36.75" customHeight="1">
      <c r="A4" s="263" t="s">
        <v>69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4" t="s">
        <v>13</v>
      </c>
      <c r="O4" s="264"/>
      <c r="P4" s="264"/>
      <c r="Q4" s="264"/>
      <c r="R4" s="265"/>
      <c r="S4" s="266" t="s">
        <v>24</v>
      </c>
    </row>
    <row r="5" spans="1:19" ht="78">
      <c r="A5" s="106" t="s">
        <v>25</v>
      </c>
      <c r="B5" s="107" t="s">
        <v>51</v>
      </c>
      <c r="C5" s="108" t="s">
        <v>49</v>
      </c>
      <c r="D5" s="106" t="s">
        <v>17</v>
      </c>
      <c r="E5" s="106" t="s">
        <v>6</v>
      </c>
      <c r="F5" s="106" t="s">
        <v>5</v>
      </c>
      <c r="G5" s="106" t="s">
        <v>7</v>
      </c>
      <c r="H5" s="106" t="s">
        <v>1</v>
      </c>
      <c r="I5" s="106" t="s">
        <v>26</v>
      </c>
      <c r="J5" s="109" t="s">
        <v>18</v>
      </c>
      <c r="K5" s="106" t="s">
        <v>19</v>
      </c>
      <c r="L5" s="106" t="s">
        <v>20</v>
      </c>
      <c r="M5" s="106" t="s">
        <v>3</v>
      </c>
      <c r="N5" s="77" t="s">
        <v>10</v>
      </c>
      <c r="O5" s="77" t="s">
        <v>11</v>
      </c>
      <c r="P5" s="77" t="s">
        <v>22</v>
      </c>
      <c r="Q5" s="77" t="s">
        <v>12</v>
      </c>
      <c r="R5" s="124" t="s">
        <v>23</v>
      </c>
      <c r="S5" s="267"/>
    </row>
    <row r="6" spans="1:19" ht="31.5" customHeight="1">
      <c r="A6" s="45" t="s">
        <v>4</v>
      </c>
      <c r="B6" s="70" t="s">
        <v>4</v>
      </c>
      <c r="C6" s="73" t="s">
        <v>4</v>
      </c>
      <c r="D6" s="66" t="s">
        <v>4</v>
      </c>
      <c r="E6" s="65" t="s">
        <v>4</v>
      </c>
      <c r="F6" s="65" t="s">
        <v>4</v>
      </c>
      <c r="G6" s="65" t="s">
        <v>4</v>
      </c>
      <c r="H6" s="51" t="s">
        <v>4</v>
      </c>
      <c r="I6" s="45" t="s">
        <v>4</v>
      </c>
      <c r="J6" s="51" t="e">
        <f aca="true" t="shared" si="0" ref="J6:J13">H6*I6</f>
        <v>#VALUE!</v>
      </c>
      <c r="K6" s="51" t="e">
        <f aca="true" t="shared" si="1" ref="K6:K13">J6*0.09</f>
        <v>#VALUE!</v>
      </c>
      <c r="L6" s="51">
        <v>0</v>
      </c>
      <c r="M6" s="74" t="e">
        <f aca="true" t="shared" si="2" ref="M6:M22">J6+K6+L6</f>
        <v>#VALUE!</v>
      </c>
      <c r="N6" s="22" t="s">
        <v>28</v>
      </c>
      <c r="O6" s="22" t="s">
        <v>28</v>
      </c>
      <c r="P6" s="22" t="s">
        <v>56</v>
      </c>
      <c r="Q6" s="22" t="s">
        <v>28</v>
      </c>
      <c r="R6" s="119" t="s">
        <v>28</v>
      </c>
      <c r="S6" s="50" t="s">
        <v>60</v>
      </c>
    </row>
    <row r="7" spans="1:19" ht="31.5" customHeight="1">
      <c r="A7" s="45" t="s">
        <v>4</v>
      </c>
      <c r="B7" s="70" t="s">
        <v>4</v>
      </c>
      <c r="C7" s="73" t="s">
        <v>43</v>
      </c>
      <c r="D7" s="66" t="s">
        <v>4</v>
      </c>
      <c r="E7" s="65" t="s">
        <v>4</v>
      </c>
      <c r="F7" s="65" t="s">
        <v>4</v>
      </c>
      <c r="G7" s="65" t="s">
        <v>4</v>
      </c>
      <c r="H7" s="51" t="s">
        <v>4</v>
      </c>
      <c r="I7" s="45" t="s">
        <v>4</v>
      </c>
      <c r="J7" s="51" t="e">
        <f t="shared" si="0"/>
        <v>#VALUE!</v>
      </c>
      <c r="K7" s="51" t="e">
        <f t="shared" si="1"/>
        <v>#VALUE!</v>
      </c>
      <c r="L7" s="51">
        <v>0</v>
      </c>
      <c r="M7" s="74" t="e">
        <f t="shared" si="2"/>
        <v>#VALUE!</v>
      </c>
      <c r="N7" s="22" t="s">
        <v>28</v>
      </c>
      <c r="O7" s="22" t="s">
        <v>56</v>
      </c>
      <c r="P7" s="22" t="s">
        <v>56</v>
      </c>
      <c r="Q7" s="22" t="s">
        <v>56</v>
      </c>
      <c r="R7" s="119" t="s">
        <v>28</v>
      </c>
      <c r="S7" s="50"/>
    </row>
    <row r="8" spans="1:19" ht="31.5" customHeight="1">
      <c r="A8" s="45" t="s">
        <v>4</v>
      </c>
      <c r="B8" s="70" t="s">
        <v>4</v>
      </c>
      <c r="C8" s="73" t="s">
        <v>4</v>
      </c>
      <c r="D8" s="66" t="s">
        <v>4</v>
      </c>
      <c r="E8" s="65" t="s">
        <v>4</v>
      </c>
      <c r="F8" s="65" t="s">
        <v>4</v>
      </c>
      <c r="G8" s="65" t="s">
        <v>4</v>
      </c>
      <c r="H8" s="51" t="s">
        <v>4</v>
      </c>
      <c r="I8" s="45" t="s">
        <v>4</v>
      </c>
      <c r="J8" s="51" t="e">
        <f t="shared" si="0"/>
        <v>#VALUE!</v>
      </c>
      <c r="K8" s="51" t="e">
        <f t="shared" si="1"/>
        <v>#VALUE!</v>
      </c>
      <c r="L8" s="51">
        <v>0</v>
      </c>
      <c r="M8" s="74" t="e">
        <f t="shared" si="2"/>
        <v>#VALUE!</v>
      </c>
      <c r="N8" s="22" t="s">
        <v>28</v>
      </c>
      <c r="O8" s="22" t="s">
        <v>56</v>
      </c>
      <c r="P8" s="22" t="s">
        <v>56</v>
      </c>
      <c r="Q8" s="22" t="s">
        <v>56</v>
      </c>
      <c r="R8" s="119" t="s">
        <v>28</v>
      </c>
      <c r="S8" s="50"/>
    </row>
    <row r="9" spans="1:19" ht="31.5" customHeight="1">
      <c r="A9" s="45" t="s">
        <v>4</v>
      </c>
      <c r="B9" s="70" t="s">
        <v>4</v>
      </c>
      <c r="C9" s="73" t="s">
        <v>4</v>
      </c>
      <c r="D9" s="66" t="s">
        <v>4</v>
      </c>
      <c r="E9" s="65" t="s">
        <v>4</v>
      </c>
      <c r="F9" s="65" t="s">
        <v>4</v>
      </c>
      <c r="G9" s="65" t="s">
        <v>4</v>
      </c>
      <c r="H9" s="51" t="s">
        <v>4</v>
      </c>
      <c r="I9" s="45" t="s">
        <v>4</v>
      </c>
      <c r="J9" s="51" t="e">
        <f t="shared" si="0"/>
        <v>#VALUE!</v>
      </c>
      <c r="K9" s="51" t="e">
        <f t="shared" si="1"/>
        <v>#VALUE!</v>
      </c>
      <c r="L9" s="51">
        <v>240</v>
      </c>
      <c r="M9" s="74" t="e">
        <f t="shared" si="2"/>
        <v>#VALUE!</v>
      </c>
      <c r="N9" s="22" t="s">
        <v>28</v>
      </c>
      <c r="O9" s="22" t="s">
        <v>56</v>
      </c>
      <c r="P9" s="22" t="s">
        <v>56</v>
      </c>
      <c r="Q9" s="22" t="s">
        <v>56</v>
      </c>
      <c r="R9" s="119" t="s">
        <v>28</v>
      </c>
      <c r="S9" s="50"/>
    </row>
    <row r="10" spans="1:19" ht="31.5" customHeight="1">
      <c r="A10" s="45" t="s">
        <v>4</v>
      </c>
      <c r="B10" s="70" t="s">
        <v>4</v>
      </c>
      <c r="C10" s="73" t="s">
        <v>4</v>
      </c>
      <c r="D10" s="66" t="s">
        <v>4</v>
      </c>
      <c r="E10" s="65" t="s">
        <v>4</v>
      </c>
      <c r="F10" s="65" t="s">
        <v>4</v>
      </c>
      <c r="G10" s="65" t="s">
        <v>4</v>
      </c>
      <c r="H10" s="51" t="s">
        <v>4</v>
      </c>
      <c r="I10" s="45" t="s">
        <v>4</v>
      </c>
      <c r="J10" s="51" t="e">
        <f t="shared" si="0"/>
        <v>#VALUE!</v>
      </c>
      <c r="K10" s="51" t="e">
        <f t="shared" si="1"/>
        <v>#VALUE!</v>
      </c>
      <c r="L10" s="51">
        <v>50</v>
      </c>
      <c r="M10" s="74" t="e">
        <f t="shared" si="2"/>
        <v>#VALUE!</v>
      </c>
      <c r="N10" s="22" t="s">
        <v>28</v>
      </c>
      <c r="O10" s="22" t="s">
        <v>56</v>
      </c>
      <c r="P10" s="22" t="s">
        <v>56</v>
      </c>
      <c r="Q10" s="22" t="s">
        <v>56</v>
      </c>
      <c r="R10" s="119" t="s">
        <v>28</v>
      </c>
      <c r="S10" s="50" t="s">
        <v>45</v>
      </c>
    </row>
    <row r="11" spans="1:19" ht="31.5" customHeight="1">
      <c r="A11" s="45" t="s">
        <v>4</v>
      </c>
      <c r="B11" s="70" t="s">
        <v>4</v>
      </c>
      <c r="C11" s="50" t="s">
        <v>4</v>
      </c>
      <c r="D11" s="66" t="s">
        <v>4</v>
      </c>
      <c r="E11" s="65" t="s">
        <v>4</v>
      </c>
      <c r="F11" s="65" t="s">
        <v>4</v>
      </c>
      <c r="G11" s="45" t="s">
        <v>4</v>
      </c>
      <c r="H11" s="51" t="s">
        <v>4</v>
      </c>
      <c r="I11" s="65" t="s">
        <v>4</v>
      </c>
      <c r="J11" s="51" t="e">
        <f t="shared" si="0"/>
        <v>#VALUE!</v>
      </c>
      <c r="K11" s="51" t="e">
        <f t="shared" si="1"/>
        <v>#VALUE!</v>
      </c>
      <c r="L11" s="51">
        <v>200</v>
      </c>
      <c r="M11" s="74" t="e">
        <f t="shared" si="2"/>
        <v>#VALUE!</v>
      </c>
      <c r="N11" s="22" t="s">
        <v>28</v>
      </c>
      <c r="O11" s="22" t="s">
        <v>56</v>
      </c>
      <c r="P11" s="22" t="s">
        <v>56</v>
      </c>
      <c r="Q11" s="22" t="s">
        <v>56</v>
      </c>
      <c r="R11" s="119" t="s">
        <v>28</v>
      </c>
      <c r="S11" s="50"/>
    </row>
    <row r="12" spans="1:19" ht="31.5" customHeight="1">
      <c r="A12" s="45" t="s">
        <v>4</v>
      </c>
      <c r="B12" s="70" t="s">
        <v>4</v>
      </c>
      <c r="C12" s="50" t="s">
        <v>4</v>
      </c>
      <c r="D12" s="66" t="s">
        <v>4</v>
      </c>
      <c r="E12" s="65" t="s">
        <v>4</v>
      </c>
      <c r="F12" s="65" t="s">
        <v>4</v>
      </c>
      <c r="G12" s="45" t="s">
        <v>4</v>
      </c>
      <c r="H12" s="51" t="s">
        <v>4</v>
      </c>
      <c r="I12" s="65" t="s">
        <v>4</v>
      </c>
      <c r="J12" s="51" t="e">
        <f t="shared" si="0"/>
        <v>#VALUE!</v>
      </c>
      <c r="K12" s="51" t="e">
        <f t="shared" si="1"/>
        <v>#VALUE!</v>
      </c>
      <c r="L12" s="51">
        <v>320</v>
      </c>
      <c r="M12" s="74" t="e">
        <f t="shared" si="2"/>
        <v>#VALUE!</v>
      </c>
      <c r="N12" s="22" t="s">
        <v>28</v>
      </c>
      <c r="O12" s="22" t="s">
        <v>56</v>
      </c>
      <c r="P12" s="22" t="s">
        <v>56</v>
      </c>
      <c r="Q12" s="22" t="s">
        <v>56</v>
      </c>
      <c r="R12" s="119" t="s">
        <v>28</v>
      </c>
      <c r="S12" s="50"/>
    </row>
    <row r="13" spans="1:19" ht="31.5" customHeight="1">
      <c r="A13" s="45" t="s">
        <v>4</v>
      </c>
      <c r="B13" s="70" t="s">
        <v>4</v>
      </c>
      <c r="C13" s="50" t="s">
        <v>4</v>
      </c>
      <c r="D13" s="66" t="s">
        <v>4</v>
      </c>
      <c r="E13" s="65" t="s">
        <v>4</v>
      </c>
      <c r="F13" s="65" t="s">
        <v>4</v>
      </c>
      <c r="G13" s="45" t="s">
        <v>4</v>
      </c>
      <c r="H13" s="51" t="s">
        <v>4</v>
      </c>
      <c r="I13" s="65" t="s">
        <v>4</v>
      </c>
      <c r="J13" s="51" t="e">
        <f t="shared" si="0"/>
        <v>#VALUE!</v>
      </c>
      <c r="K13" s="51" t="e">
        <f t="shared" si="1"/>
        <v>#VALUE!</v>
      </c>
      <c r="L13" s="51">
        <v>140</v>
      </c>
      <c r="M13" s="74" t="e">
        <f t="shared" si="2"/>
        <v>#VALUE!</v>
      </c>
      <c r="N13" s="22" t="s">
        <v>28</v>
      </c>
      <c r="O13" s="22" t="s">
        <v>56</v>
      </c>
      <c r="P13" s="22" t="s">
        <v>56</v>
      </c>
      <c r="Q13" s="22" t="s">
        <v>56</v>
      </c>
      <c r="R13" s="119" t="s">
        <v>28</v>
      </c>
      <c r="S13" s="50"/>
    </row>
    <row r="14" spans="1:19" ht="31.5" customHeight="1">
      <c r="A14" s="45" t="s">
        <v>4</v>
      </c>
      <c r="B14" s="70" t="s">
        <v>4</v>
      </c>
      <c r="C14" s="50" t="s">
        <v>4</v>
      </c>
      <c r="D14" s="66" t="s">
        <v>4</v>
      </c>
      <c r="E14" s="65" t="s">
        <v>4</v>
      </c>
      <c r="F14" s="65" t="s">
        <v>4</v>
      </c>
      <c r="G14" s="45" t="s">
        <v>4</v>
      </c>
      <c r="H14" s="51" t="s">
        <v>4</v>
      </c>
      <c r="I14" s="65" t="s">
        <v>4</v>
      </c>
      <c r="J14" s="51" t="e">
        <f aca="true" t="shared" si="3" ref="J14:J20">H14*I14</f>
        <v>#VALUE!</v>
      </c>
      <c r="K14" s="51" t="e">
        <f>J14*0.09</f>
        <v>#VALUE!</v>
      </c>
      <c r="L14" s="51">
        <v>200</v>
      </c>
      <c r="M14" s="74" t="e">
        <f t="shared" si="2"/>
        <v>#VALUE!</v>
      </c>
      <c r="N14" s="49" t="s">
        <v>56</v>
      </c>
      <c r="O14" s="49" t="s">
        <v>28</v>
      </c>
      <c r="P14" s="49" t="s">
        <v>28</v>
      </c>
      <c r="Q14" s="49" t="s">
        <v>28</v>
      </c>
      <c r="R14" s="119" t="s">
        <v>28</v>
      </c>
      <c r="S14" s="50"/>
    </row>
    <row r="15" spans="1:19" ht="31.5" customHeight="1">
      <c r="A15" s="45" t="s">
        <v>4</v>
      </c>
      <c r="B15" s="70" t="s">
        <v>4</v>
      </c>
      <c r="C15" s="50" t="s">
        <v>4</v>
      </c>
      <c r="D15" s="66" t="s">
        <v>4</v>
      </c>
      <c r="E15" s="65" t="s">
        <v>4</v>
      </c>
      <c r="F15" s="65" t="s">
        <v>4</v>
      </c>
      <c r="G15" s="45" t="s">
        <v>4</v>
      </c>
      <c r="H15" s="51" t="s">
        <v>4</v>
      </c>
      <c r="I15" s="65" t="s">
        <v>4</v>
      </c>
      <c r="J15" s="51" t="e">
        <f t="shared" si="3"/>
        <v>#VALUE!</v>
      </c>
      <c r="K15" s="51" t="e">
        <f>J15*0.09</f>
        <v>#VALUE!</v>
      </c>
      <c r="L15" s="51">
        <v>0</v>
      </c>
      <c r="M15" s="74" t="e">
        <f t="shared" si="2"/>
        <v>#VALUE!</v>
      </c>
      <c r="N15" s="49" t="s">
        <v>28</v>
      </c>
      <c r="O15" s="49" t="s">
        <v>56</v>
      </c>
      <c r="P15" s="49" t="s">
        <v>56</v>
      </c>
      <c r="Q15" s="49" t="s">
        <v>56</v>
      </c>
      <c r="R15" s="119" t="s">
        <v>28</v>
      </c>
      <c r="S15" s="50"/>
    </row>
    <row r="16" spans="1:19" ht="31.5" customHeight="1">
      <c r="A16" s="45" t="s">
        <v>4</v>
      </c>
      <c r="B16" s="70" t="s">
        <v>4</v>
      </c>
      <c r="C16" s="50" t="s">
        <v>4</v>
      </c>
      <c r="D16" s="66" t="s">
        <v>4</v>
      </c>
      <c r="E16" s="65" t="s">
        <v>4</v>
      </c>
      <c r="F16" s="65" t="s">
        <v>4</v>
      </c>
      <c r="G16" s="45" t="s">
        <v>4</v>
      </c>
      <c r="H16" s="51" t="s">
        <v>4</v>
      </c>
      <c r="I16" s="65" t="s">
        <v>4</v>
      </c>
      <c r="J16" s="51" t="e">
        <f t="shared" si="3"/>
        <v>#VALUE!</v>
      </c>
      <c r="K16" s="51" t="e">
        <f>J16*0.09</f>
        <v>#VALUE!</v>
      </c>
      <c r="L16" s="51">
        <v>0</v>
      </c>
      <c r="M16" s="74" t="e">
        <f t="shared" si="2"/>
        <v>#VALUE!</v>
      </c>
      <c r="N16" s="49" t="s">
        <v>28</v>
      </c>
      <c r="O16" s="49" t="s">
        <v>56</v>
      </c>
      <c r="P16" s="49" t="s">
        <v>56</v>
      </c>
      <c r="Q16" s="49" t="s">
        <v>56</v>
      </c>
      <c r="R16" s="119" t="s">
        <v>28</v>
      </c>
      <c r="S16" s="50"/>
    </row>
    <row r="17" spans="1:19" ht="31.5" customHeight="1">
      <c r="A17" s="45" t="s">
        <v>4</v>
      </c>
      <c r="B17" s="70" t="s">
        <v>4</v>
      </c>
      <c r="C17" s="50" t="s">
        <v>4</v>
      </c>
      <c r="D17" s="66" t="s">
        <v>4</v>
      </c>
      <c r="E17" s="65" t="s">
        <v>4</v>
      </c>
      <c r="F17" s="65" t="s">
        <v>4</v>
      </c>
      <c r="G17" s="45" t="s">
        <v>4</v>
      </c>
      <c r="H17" s="51" t="s">
        <v>4</v>
      </c>
      <c r="I17" s="65" t="s">
        <v>4</v>
      </c>
      <c r="J17" s="51" t="e">
        <f t="shared" si="3"/>
        <v>#VALUE!</v>
      </c>
      <c r="K17" s="51" t="e">
        <f>J17*0.09</f>
        <v>#VALUE!</v>
      </c>
      <c r="L17" s="51">
        <v>0</v>
      </c>
      <c r="M17" s="74" t="e">
        <f t="shared" si="2"/>
        <v>#VALUE!</v>
      </c>
      <c r="N17" s="49" t="s">
        <v>28</v>
      </c>
      <c r="O17" s="49" t="s">
        <v>56</v>
      </c>
      <c r="P17" s="49" t="s">
        <v>56</v>
      </c>
      <c r="Q17" s="49" t="s">
        <v>56</v>
      </c>
      <c r="R17" s="119" t="s">
        <v>28</v>
      </c>
      <c r="S17" s="50"/>
    </row>
    <row r="18" spans="1:19" ht="31.5" customHeight="1">
      <c r="A18" s="45" t="s">
        <v>4</v>
      </c>
      <c r="B18" s="70" t="s">
        <v>4</v>
      </c>
      <c r="C18" s="50" t="s">
        <v>4</v>
      </c>
      <c r="D18" s="66" t="s">
        <v>4</v>
      </c>
      <c r="E18" s="65" t="s">
        <v>4</v>
      </c>
      <c r="F18" s="65" t="s">
        <v>4</v>
      </c>
      <c r="G18" s="45" t="s">
        <v>4</v>
      </c>
      <c r="H18" s="51" t="s">
        <v>4</v>
      </c>
      <c r="I18" s="65" t="s">
        <v>4</v>
      </c>
      <c r="J18" s="51" t="e">
        <f t="shared" si="3"/>
        <v>#VALUE!</v>
      </c>
      <c r="K18" s="51" t="e">
        <f>J18*0.09</f>
        <v>#VALUE!</v>
      </c>
      <c r="L18" s="51">
        <v>0</v>
      </c>
      <c r="M18" s="74" t="e">
        <f t="shared" si="2"/>
        <v>#VALUE!</v>
      </c>
      <c r="N18" s="49" t="s">
        <v>56</v>
      </c>
      <c r="O18" s="49" t="s">
        <v>28</v>
      </c>
      <c r="P18" s="49" t="s">
        <v>56</v>
      </c>
      <c r="Q18" s="49" t="s">
        <v>28</v>
      </c>
      <c r="R18" s="119" t="s">
        <v>28</v>
      </c>
      <c r="S18" s="50"/>
    </row>
    <row r="19" spans="1:19" ht="31.5" customHeight="1">
      <c r="A19" s="45" t="s">
        <v>4</v>
      </c>
      <c r="B19" s="70" t="s">
        <v>4</v>
      </c>
      <c r="C19" s="50" t="s">
        <v>4</v>
      </c>
      <c r="D19" s="66" t="s">
        <v>4</v>
      </c>
      <c r="E19" s="65" t="s">
        <v>4</v>
      </c>
      <c r="F19" s="65" t="s">
        <v>4</v>
      </c>
      <c r="G19" s="45" t="s">
        <v>4</v>
      </c>
      <c r="H19" s="51" t="s">
        <v>4</v>
      </c>
      <c r="I19" s="65" t="s">
        <v>4</v>
      </c>
      <c r="J19" s="51" t="e">
        <f t="shared" si="3"/>
        <v>#VALUE!</v>
      </c>
      <c r="K19" s="51">
        <v>0</v>
      </c>
      <c r="L19" s="51">
        <v>0</v>
      </c>
      <c r="M19" s="74" t="e">
        <f t="shared" si="2"/>
        <v>#VALUE!</v>
      </c>
      <c r="N19" s="49" t="s">
        <v>28</v>
      </c>
      <c r="O19" s="49" t="s">
        <v>28</v>
      </c>
      <c r="P19" s="49" t="s">
        <v>56</v>
      </c>
      <c r="Q19" s="49" t="s">
        <v>56</v>
      </c>
      <c r="R19" s="119" t="s">
        <v>28</v>
      </c>
      <c r="S19" s="50"/>
    </row>
    <row r="20" spans="1:19" ht="31.5" customHeight="1">
      <c r="A20" s="45" t="s">
        <v>4</v>
      </c>
      <c r="B20" s="70" t="s">
        <v>4</v>
      </c>
      <c r="C20" s="50" t="s">
        <v>4</v>
      </c>
      <c r="D20" s="66" t="s">
        <v>4</v>
      </c>
      <c r="E20" s="65" t="s">
        <v>4</v>
      </c>
      <c r="F20" s="65" t="s">
        <v>4</v>
      </c>
      <c r="G20" s="45" t="s">
        <v>4</v>
      </c>
      <c r="H20" s="51" t="s">
        <v>4</v>
      </c>
      <c r="I20" s="65" t="s">
        <v>4</v>
      </c>
      <c r="J20" s="51" t="e">
        <f t="shared" si="3"/>
        <v>#VALUE!</v>
      </c>
      <c r="K20" s="51">
        <v>0</v>
      </c>
      <c r="L20" s="51">
        <v>0</v>
      </c>
      <c r="M20" s="74" t="e">
        <f t="shared" si="2"/>
        <v>#VALUE!</v>
      </c>
      <c r="N20" s="49" t="s">
        <v>28</v>
      </c>
      <c r="O20" s="49" t="s">
        <v>28</v>
      </c>
      <c r="P20" s="49" t="s">
        <v>56</v>
      </c>
      <c r="Q20" s="49" t="s">
        <v>56</v>
      </c>
      <c r="R20" s="119" t="s">
        <v>28</v>
      </c>
      <c r="S20" s="113" t="s">
        <v>63</v>
      </c>
    </row>
    <row r="21" spans="1:19" ht="48.75" customHeight="1">
      <c r="A21" s="45" t="s">
        <v>4</v>
      </c>
      <c r="B21" s="70" t="s">
        <v>4</v>
      </c>
      <c r="C21" s="73" t="s">
        <v>4</v>
      </c>
      <c r="D21" s="66" t="s">
        <v>4</v>
      </c>
      <c r="E21" s="65" t="s">
        <v>4</v>
      </c>
      <c r="F21" s="65" t="s">
        <v>4</v>
      </c>
      <c r="G21" s="65" t="s">
        <v>4</v>
      </c>
      <c r="H21" s="75" t="s">
        <v>4</v>
      </c>
      <c r="I21" s="45" t="s">
        <v>4</v>
      </c>
      <c r="J21" s="76" t="e">
        <f>I21*10560</f>
        <v>#VALUE!</v>
      </c>
      <c r="K21" s="51"/>
      <c r="L21" s="51"/>
      <c r="M21" s="74" t="e">
        <f t="shared" si="2"/>
        <v>#VALUE!</v>
      </c>
      <c r="N21" s="22" t="s">
        <v>28</v>
      </c>
      <c r="O21" s="22" t="s">
        <v>28</v>
      </c>
      <c r="P21" s="22" t="s">
        <v>56</v>
      </c>
      <c r="Q21" s="22" t="s">
        <v>56</v>
      </c>
      <c r="R21" s="119" t="s">
        <v>28</v>
      </c>
      <c r="S21" s="50" t="s">
        <v>61</v>
      </c>
    </row>
    <row r="22" spans="1:19" ht="42" customHeight="1">
      <c r="A22" s="45" t="s">
        <v>4</v>
      </c>
      <c r="B22" s="70" t="s">
        <v>4</v>
      </c>
      <c r="C22" s="73" t="s">
        <v>4</v>
      </c>
      <c r="D22" s="66" t="s">
        <v>4</v>
      </c>
      <c r="E22" s="65" t="s">
        <v>4</v>
      </c>
      <c r="F22" s="65" t="s">
        <v>4</v>
      </c>
      <c r="G22" s="65" t="s">
        <v>4</v>
      </c>
      <c r="H22" s="75" t="s">
        <v>4</v>
      </c>
      <c r="I22" s="45" t="s">
        <v>4</v>
      </c>
      <c r="J22" s="76">
        <v>4500</v>
      </c>
      <c r="K22" s="51"/>
      <c r="L22" s="51"/>
      <c r="M22" s="74">
        <f t="shared" si="2"/>
        <v>4500</v>
      </c>
      <c r="N22" s="22" t="s">
        <v>28</v>
      </c>
      <c r="O22" s="22" t="s">
        <v>28</v>
      </c>
      <c r="P22" s="22" t="s">
        <v>56</v>
      </c>
      <c r="Q22" s="22" t="s">
        <v>28</v>
      </c>
      <c r="R22" s="119" t="s">
        <v>28</v>
      </c>
      <c r="S22" s="50" t="s">
        <v>30</v>
      </c>
    </row>
    <row r="23" spans="1:19" ht="48.75" customHeight="1">
      <c r="A23" s="45" t="s">
        <v>4</v>
      </c>
      <c r="B23" s="70" t="s">
        <v>4</v>
      </c>
      <c r="C23" s="50" t="s">
        <v>4</v>
      </c>
      <c r="D23" s="66" t="s">
        <v>4</v>
      </c>
      <c r="E23" s="65" t="s">
        <v>4</v>
      </c>
      <c r="F23" s="65" t="s">
        <v>4</v>
      </c>
      <c r="G23" s="45" t="s">
        <v>4</v>
      </c>
      <c r="H23" s="75"/>
      <c r="I23" s="65" t="s">
        <v>4</v>
      </c>
      <c r="J23" s="51" t="s">
        <v>4</v>
      </c>
      <c r="K23" s="51" t="e">
        <f aca="true" t="shared" si="4" ref="K23:K28">J23*0.09</f>
        <v>#VALUE!</v>
      </c>
      <c r="L23" s="51"/>
      <c r="M23" s="74" t="e">
        <f>J23+K23+L23</f>
        <v>#VALUE!</v>
      </c>
      <c r="N23" s="49" t="s">
        <v>28</v>
      </c>
      <c r="O23" s="49" t="s">
        <v>28</v>
      </c>
      <c r="P23" s="49" t="s">
        <v>28</v>
      </c>
      <c r="Q23" s="49" t="s">
        <v>28</v>
      </c>
      <c r="R23" s="119" t="s">
        <v>56</v>
      </c>
      <c r="S23" s="113" t="s">
        <v>31</v>
      </c>
    </row>
    <row r="24" spans="1:19" ht="31.5" customHeight="1">
      <c r="A24" s="45" t="s">
        <v>4</v>
      </c>
      <c r="B24" s="70" t="s">
        <v>4</v>
      </c>
      <c r="C24" s="50" t="s">
        <v>4</v>
      </c>
      <c r="D24" s="66" t="s">
        <v>4</v>
      </c>
      <c r="E24" s="65" t="s">
        <v>4</v>
      </c>
      <c r="F24" s="65" t="s">
        <v>4</v>
      </c>
      <c r="G24" s="65" t="s">
        <v>4</v>
      </c>
      <c r="H24" s="61" t="s">
        <v>4</v>
      </c>
      <c r="I24" s="45" t="s">
        <v>4</v>
      </c>
      <c r="J24" s="62" t="e">
        <f aca="true" t="shared" si="5" ref="J24:J33">H24*I24</f>
        <v>#VALUE!</v>
      </c>
      <c r="K24" s="62" t="e">
        <f t="shared" si="4"/>
        <v>#VALUE!</v>
      </c>
      <c r="L24" s="62">
        <v>4500</v>
      </c>
      <c r="M24" s="63" t="e">
        <f aca="true" t="shared" si="6" ref="M24:M33">SUM(J24:L24)</f>
        <v>#VALUE!</v>
      </c>
      <c r="N24" s="127" t="s">
        <v>28</v>
      </c>
      <c r="O24" s="128" t="s">
        <v>56</v>
      </c>
      <c r="P24" s="49" t="s">
        <v>56</v>
      </c>
      <c r="Q24" s="49" t="s">
        <v>56</v>
      </c>
      <c r="R24" s="126" t="s">
        <v>28</v>
      </c>
      <c r="S24" s="50" t="s">
        <v>31</v>
      </c>
    </row>
    <row r="25" spans="1:19" ht="31.5" customHeight="1">
      <c r="A25" s="45" t="s">
        <v>4</v>
      </c>
      <c r="B25" s="70" t="s">
        <v>4</v>
      </c>
      <c r="C25" s="50" t="s">
        <v>4</v>
      </c>
      <c r="D25" s="66" t="s">
        <v>4</v>
      </c>
      <c r="E25" s="65" t="s">
        <v>4</v>
      </c>
      <c r="F25" s="65" t="s">
        <v>4</v>
      </c>
      <c r="G25" s="65" t="s">
        <v>4</v>
      </c>
      <c r="H25" s="61" t="s">
        <v>4</v>
      </c>
      <c r="I25" s="45" t="s">
        <v>4</v>
      </c>
      <c r="J25" s="62" t="e">
        <f t="shared" si="5"/>
        <v>#VALUE!</v>
      </c>
      <c r="K25" s="62" t="e">
        <f t="shared" si="4"/>
        <v>#VALUE!</v>
      </c>
      <c r="L25" s="62">
        <v>4500</v>
      </c>
      <c r="M25" s="63" t="e">
        <f t="shared" si="6"/>
        <v>#VALUE!</v>
      </c>
      <c r="N25" s="127" t="s">
        <v>28</v>
      </c>
      <c r="O25" s="128" t="s">
        <v>56</v>
      </c>
      <c r="P25" s="49" t="s">
        <v>56</v>
      </c>
      <c r="Q25" s="49" t="s">
        <v>56</v>
      </c>
      <c r="R25" s="126" t="s">
        <v>28</v>
      </c>
      <c r="S25" s="50"/>
    </row>
    <row r="26" spans="1:19" ht="31.5" customHeight="1">
      <c r="A26" s="45" t="s">
        <v>4</v>
      </c>
      <c r="B26" s="71" t="s">
        <v>4</v>
      </c>
      <c r="C26" s="50" t="s">
        <v>4</v>
      </c>
      <c r="D26" s="66" t="s">
        <v>4</v>
      </c>
      <c r="E26" s="65" t="s">
        <v>4</v>
      </c>
      <c r="F26" s="65" t="s">
        <v>4</v>
      </c>
      <c r="G26" s="45" t="s">
        <v>4</v>
      </c>
      <c r="H26" s="46" t="s">
        <v>4</v>
      </c>
      <c r="I26" s="65" t="s">
        <v>4</v>
      </c>
      <c r="J26" s="62" t="e">
        <f t="shared" si="5"/>
        <v>#VALUE!</v>
      </c>
      <c r="K26" s="62" t="e">
        <f t="shared" si="4"/>
        <v>#VALUE!</v>
      </c>
      <c r="L26" s="62">
        <v>-675</v>
      </c>
      <c r="M26" s="63" t="e">
        <f t="shared" si="6"/>
        <v>#VALUE!</v>
      </c>
      <c r="N26" s="127" t="s">
        <v>28</v>
      </c>
      <c r="O26" s="128" t="s">
        <v>28</v>
      </c>
      <c r="P26" s="49" t="s">
        <v>56</v>
      </c>
      <c r="Q26" s="49" t="s">
        <v>56</v>
      </c>
      <c r="R26" s="126" t="s">
        <v>28</v>
      </c>
      <c r="S26" s="50" t="s">
        <v>31</v>
      </c>
    </row>
    <row r="27" spans="1:19" ht="44.25" customHeight="1">
      <c r="A27" s="45" t="s">
        <v>4</v>
      </c>
      <c r="B27" s="71" t="s">
        <v>4</v>
      </c>
      <c r="C27" s="113" t="s">
        <v>4</v>
      </c>
      <c r="D27" s="114" t="s">
        <v>4</v>
      </c>
      <c r="E27" s="112" t="s">
        <v>4</v>
      </c>
      <c r="F27" s="112" t="s">
        <v>4</v>
      </c>
      <c r="G27" s="117" t="s">
        <v>4</v>
      </c>
      <c r="H27" s="115" t="s">
        <v>4</v>
      </c>
      <c r="I27" s="112" t="s">
        <v>4</v>
      </c>
      <c r="J27" s="62" t="e">
        <f t="shared" si="5"/>
        <v>#VALUE!</v>
      </c>
      <c r="K27" s="62" t="e">
        <f t="shared" si="4"/>
        <v>#VALUE!</v>
      </c>
      <c r="L27" s="62">
        <v>120</v>
      </c>
      <c r="M27" s="63" t="e">
        <f t="shared" si="6"/>
        <v>#VALUE!</v>
      </c>
      <c r="N27" s="127" t="s">
        <v>28</v>
      </c>
      <c r="O27" s="128" t="s">
        <v>56</v>
      </c>
      <c r="P27" s="49" t="s">
        <v>56</v>
      </c>
      <c r="Q27" s="49" t="s">
        <v>56</v>
      </c>
      <c r="R27" s="126" t="s">
        <v>28</v>
      </c>
      <c r="S27" s="50" t="s">
        <v>33</v>
      </c>
    </row>
    <row r="28" spans="1:19" ht="44.25" customHeight="1">
      <c r="A28" s="45" t="s">
        <v>4</v>
      </c>
      <c r="B28" s="71" t="s">
        <v>4</v>
      </c>
      <c r="C28" s="113" t="s">
        <v>4</v>
      </c>
      <c r="D28" s="114" t="s">
        <v>4</v>
      </c>
      <c r="E28" s="65" t="s">
        <v>4</v>
      </c>
      <c r="F28" s="65" t="s">
        <v>4</v>
      </c>
      <c r="G28" s="65" t="s">
        <v>4</v>
      </c>
      <c r="H28" s="115" t="s">
        <v>4</v>
      </c>
      <c r="I28" s="112" t="s">
        <v>4</v>
      </c>
      <c r="J28" s="62" t="e">
        <f t="shared" si="5"/>
        <v>#VALUE!</v>
      </c>
      <c r="K28" s="62" t="e">
        <f t="shared" si="4"/>
        <v>#VALUE!</v>
      </c>
      <c r="L28" s="62">
        <v>0</v>
      </c>
      <c r="M28" s="63" t="e">
        <f t="shared" si="6"/>
        <v>#VALUE!</v>
      </c>
      <c r="N28" s="127" t="s">
        <v>28</v>
      </c>
      <c r="O28" s="128" t="s">
        <v>28</v>
      </c>
      <c r="P28" s="49" t="s">
        <v>56</v>
      </c>
      <c r="Q28" s="49" t="s">
        <v>56</v>
      </c>
      <c r="R28" s="126" t="s">
        <v>28</v>
      </c>
      <c r="S28" s="50" t="s">
        <v>62</v>
      </c>
    </row>
    <row r="29" spans="1:19" ht="31.5" customHeight="1">
      <c r="A29" s="45" t="s">
        <v>4</v>
      </c>
      <c r="B29" s="71" t="s">
        <v>4</v>
      </c>
      <c r="C29" s="50" t="s">
        <v>4</v>
      </c>
      <c r="D29" s="66" t="s">
        <v>4</v>
      </c>
      <c r="E29" s="65" t="s">
        <v>4</v>
      </c>
      <c r="F29" s="65" t="s">
        <v>4</v>
      </c>
      <c r="G29" s="65" t="s">
        <v>4</v>
      </c>
      <c r="H29" s="51" t="s">
        <v>4</v>
      </c>
      <c r="I29" s="65" t="s">
        <v>4</v>
      </c>
      <c r="J29" s="62" t="e">
        <f t="shared" si="5"/>
        <v>#VALUE!</v>
      </c>
      <c r="K29" s="62">
        <v>0</v>
      </c>
      <c r="L29" s="62">
        <v>0</v>
      </c>
      <c r="M29" s="63" t="e">
        <f t="shared" si="6"/>
        <v>#VALUE!</v>
      </c>
      <c r="N29" s="127" t="s">
        <v>56</v>
      </c>
      <c r="O29" s="128" t="s">
        <v>28</v>
      </c>
      <c r="P29" s="49" t="s">
        <v>56</v>
      </c>
      <c r="Q29" s="49" t="s">
        <v>56</v>
      </c>
      <c r="R29" s="126" t="s">
        <v>28</v>
      </c>
      <c r="S29" s="50" t="s">
        <v>34</v>
      </c>
    </row>
    <row r="30" spans="1:19" ht="31.5" customHeight="1">
      <c r="A30" s="45" t="s">
        <v>4</v>
      </c>
      <c r="B30" s="71" t="s">
        <v>4</v>
      </c>
      <c r="C30" s="50" t="s">
        <v>4</v>
      </c>
      <c r="D30" s="66" t="s">
        <v>4</v>
      </c>
      <c r="E30" s="65" t="s">
        <v>4</v>
      </c>
      <c r="F30" s="65" t="s">
        <v>4</v>
      </c>
      <c r="G30" s="65" t="s">
        <v>4</v>
      </c>
      <c r="H30" s="51" t="s">
        <v>4</v>
      </c>
      <c r="I30" s="65" t="s">
        <v>4</v>
      </c>
      <c r="J30" s="62" t="e">
        <f t="shared" si="5"/>
        <v>#VALUE!</v>
      </c>
      <c r="K30" s="62">
        <v>0</v>
      </c>
      <c r="L30" s="62">
        <v>0</v>
      </c>
      <c r="M30" s="63" t="e">
        <f t="shared" si="6"/>
        <v>#VALUE!</v>
      </c>
      <c r="N30" s="127" t="s">
        <v>56</v>
      </c>
      <c r="O30" s="128" t="s">
        <v>28</v>
      </c>
      <c r="P30" s="49" t="s">
        <v>56</v>
      </c>
      <c r="Q30" s="49" t="s">
        <v>56</v>
      </c>
      <c r="R30" s="126" t="s">
        <v>28</v>
      </c>
      <c r="S30" s="50" t="s">
        <v>35</v>
      </c>
    </row>
    <row r="31" spans="1:19" ht="31.5" customHeight="1">
      <c r="A31" s="45" t="s">
        <v>4</v>
      </c>
      <c r="B31" s="71" t="s">
        <v>4</v>
      </c>
      <c r="C31" s="50" t="s">
        <v>4</v>
      </c>
      <c r="D31" s="66" t="s">
        <v>4</v>
      </c>
      <c r="E31" s="65" t="s">
        <v>4</v>
      </c>
      <c r="F31" s="65" t="s">
        <v>4</v>
      </c>
      <c r="G31" s="65" t="s">
        <v>4</v>
      </c>
      <c r="H31" s="51" t="s">
        <v>4</v>
      </c>
      <c r="I31" s="65" t="s">
        <v>4</v>
      </c>
      <c r="J31" s="62" t="e">
        <f t="shared" si="5"/>
        <v>#VALUE!</v>
      </c>
      <c r="K31" s="62">
        <v>0</v>
      </c>
      <c r="L31" s="62">
        <v>0</v>
      </c>
      <c r="M31" s="63" t="e">
        <f t="shared" si="6"/>
        <v>#VALUE!</v>
      </c>
      <c r="N31" s="127" t="s">
        <v>56</v>
      </c>
      <c r="O31" s="128" t="s">
        <v>28</v>
      </c>
      <c r="P31" s="49" t="s">
        <v>56</v>
      </c>
      <c r="Q31" s="49" t="s">
        <v>56</v>
      </c>
      <c r="R31" s="126" t="s">
        <v>28</v>
      </c>
      <c r="S31" s="50" t="s">
        <v>36</v>
      </c>
    </row>
    <row r="32" spans="1:19" ht="31.5" customHeight="1">
      <c r="A32" s="45" t="s">
        <v>4</v>
      </c>
      <c r="B32" s="71" t="s">
        <v>4</v>
      </c>
      <c r="C32" s="50" t="s">
        <v>4</v>
      </c>
      <c r="D32" s="66" t="s">
        <v>4</v>
      </c>
      <c r="E32" s="65" t="s">
        <v>4</v>
      </c>
      <c r="F32" s="65" t="s">
        <v>4</v>
      </c>
      <c r="G32" s="65" t="s">
        <v>4</v>
      </c>
      <c r="H32" s="51" t="s">
        <v>4</v>
      </c>
      <c r="I32" s="65" t="s">
        <v>4</v>
      </c>
      <c r="J32" s="62" t="e">
        <f t="shared" si="5"/>
        <v>#VALUE!</v>
      </c>
      <c r="K32" s="62">
        <v>0</v>
      </c>
      <c r="L32" s="62">
        <v>0</v>
      </c>
      <c r="M32" s="63" t="e">
        <f t="shared" si="6"/>
        <v>#VALUE!</v>
      </c>
      <c r="N32" s="127" t="s">
        <v>56</v>
      </c>
      <c r="O32" s="128" t="s">
        <v>28</v>
      </c>
      <c r="P32" s="49" t="s">
        <v>56</v>
      </c>
      <c r="Q32" s="49" t="s">
        <v>56</v>
      </c>
      <c r="R32" s="126" t="s">
        <v>28</v>
      </c>
      <c r="S32" s="50" t="s">
        <v>37</v>
      </c>
    </row>
    <row r="33" spans="1:19" ht="31.5" customHeight="1">
      <c r="A33" s="45" t="s">
        <v>4</v>
      </c>
      <c r="B33" s="71" t="s">
        <v>4</v>
      </c>
      <c r="C33" s="50" t="s">
        <v>4</v>
      </c>
      <c r="D33" s="66" t="s">
        <v>4</v>
      </c>
      <c r="E33" s="65" t="s">
        <v>4</v>
      </c>
      <c r="F33" s="65" t="s">
        <v>4</v>
      </c>
      <c r="G33" s="65" t="s">
        <v>4</v>
      </c>
      <c r="H33" s="51" t="s">
        <v>4</v>
      </c>
      <c r="I33" s="65" t="s">
        <v>4</v>
      </c>
      <c r="J33" s="62" t="e">
        <f t="shared" si="5"/>
        <v>#VALUE!</v>
      </c>
      <c r="K33" s="62">
        <v>0</v>
      </c>
      <c r="L33" s="62">
        <v>0</v>
      </c>
      <c r="M33" s="63" t="e">
        <f t="shared" si="6"/>
        <v>#VALUE!</v>
      </c>
      <c r="N33" s="127" t="s">
        <v>56</v>
      </c>
      <c r="O33" s="128" t="s">
        <v>28</v>
      </c>
      <c r="P33" s="49" t="s">
        <v>56</v>
      </c>
      <c r="Q33" s="49" t="s">
        <v>56</v>
      </c>
      <c r="R33" s="126" t="s">
        <v>28</v>
      </c>
      <c r="S33" s="50"/>
    </row>
    <row r="34" spans="1:19" ht="31.5" customHeight="1">
      <c r="A34" s="45" t="s">
        <v>4</v>
      </c>
      <c r="B34" s="70" t="s">
        <v>4</v>
      </c>
      <c r="C34" s="50" t="s">
        <v>4</v>
      </c>
      <c r="D34" s="66" t="s">
        <v>4</v>
      </c>
      <c r="E34" s="65" t="s">
        <v>4</v>
      </c>
      <c r="F34" s="65" t="s">
        <v>4</v>
      </c>
      <c r="G34" s="65" t="s">
        <v>4</v>
      </c>
      <c r="H34" s="51" t="s">
        <v>4</v>
      </c>
      <c r="I34" s="45" t="s">
        <v>4</v>
      </c>
      <c r="J34" s="78" t="e">
        <f aca="true" t="shared" si="7" ref="J34:J45">H34*I34</f>
        <v>#VALUE!</v>
      </c>
      <c r="K34" s="78">
        <v>0</v>
      </c>
      <c r="L34" s="79">
        <v>0</v>
      </c>
      <c r="M34" s="74" t="e">
        <f aca="true" t="shared" si="8" ref="M34:M45">J34+K34+L34</f>
        <v>#VALUE!</v>
      </c>
      <c r="N34" s="22" t="s">
        <v>56</v>
      </c>
      <c r="O34" s="22" t="s">
        <v>28</v>
      </c>
      <c r="P34" s="22" t="s">
        <v>56</v>
      </c>
      <c r="Q34" s="22" t="s">
        <v>56</v>
      </c>
      <c r="R34" s="126" t="s">
        <v>28</v>
      </c>
      <c r="S34" s="50" t="s">
        <v>40</v>
      </c>
    </row>
    <row r="35" spans="1:19" ht="46.5" customHeight="1">
      <c r="A35" s="45" t="s">
        <v>4</v>
      </c>
      <c r="B35" s="70" t="s">
        <v>4</v>
      </c>
      <c r="C35" s="50" t="s">
        <v>4</v>
      </c>
      <c r="D35" s="54" t="s">
        <v>4</v>
      </c>
      <c r="E35" s="55" t="s">
        <v>4</v>
      </c>
      <c r="F35" s="55" t="s">
        <v>4</v>
      </c>
      <c r="G35" s="55" t="s">
        <v>4</v>
      </c>
      <c r="H35" s="52" t="s">
        <v>4</v>
      </c>
      <c r="I35" s="69" t="s">
        <v>4</v>
      </c>
      <c r="J35" s="80" t="e">
        <f t="shared" si="7"/>
        <v>#VALUE!</v>
      </c>
      <c r="K35" s="80">
        <v>0</v>
      </c>
      <c r="L35" s="80">
        <v>0</v>
      </c>
      <c r="M35" s="81" t="e">
        <f t="shared" si="8"/>
        <v>#VALUE!</v>
      </c>
      <c r="N35" s="22" t="s">
        <v>28</v>
      </c>
      <c r="O35" s="22" t="s">
        <v>28</v>
      </c>
      <c r="P35" s="22" t="s">
        <v>56</v>
      </c>
      <c r="Q35" s="22" t="s">
        <v>56</v>
      </c>
      <c r="R35" s="126" t="s">
        <v>28</v>
      </c>
      <c r="S35" s="50"/>
    </row>
    <row r="36" spans="1:19" ht="43.5" customHeight="1">
      <c r="A36" s="45" t="s">
        <v>4</v>
      </c>
      <c r="B36" s="70" t="s">
        <v>4</v>
      </c>
      <c r="C36" s="50" t="s">
        <v>4</v>
      </c>
      <c r="D36" s="54" t="s">
        <v>4</v>
      </c>
      <c r="E36" s="55" t="s">
        <v>4</v>
      </c>
      <c r="F36" s="55" t="s">
        <v>4</v>
      </c>
      <c r="G36" s="55" t="s">
        <v>4</v>
      </c>
      <c r="H36" s="52" t="s">
        <v>4</v>
      </c>
      <c r="I36" s="69" t="s">
        <v>4</v>
      </c>
      <c r="J36" s="80" t="e">
        <f t="shared" si="7"/>
        <v>#VALUE!</v>
      </c>
      <c r="K36" s="80">
        <v>0</v>
      </c>
      <c r="L36" s="80">
        <v>0</v>
      </c>
      <c r="M36" s="81" t="e">
        <f t="shared" si="8"/>
        <v>#VALUE!</v>
      </c>
      <c r="N36" s="22" t="s">
        <v>28</v>
      </c>
      <c r="O36" s="22" t="s">
        <v>28</v>
      </c>
      <c r="P36" s="22" t="s">
        <v>56</v>
      </c>
      <c r="Q36" s="22" t="s">
        <v>56</v>
      </c>
      <c r="R36" s="126" t="s">
        <v>28</v>
      </c>
      <c r="S36" s="50"/>
    </row>
    <row r="37" spans="1:19" ht="31.5" customHeight="1">
      <c r="A37" s="45" t="s">
        <v>4</v>
      </c>
      <c r="B37" s="70" t="s">
        <v>4</v>
      </c>
      <c r="C37" s="50" t="s">
        <v>4</v>
      </c>
      <c r="D37" s="54" t="s">
        <v>4</v>
      </c>
      <c r="E37" s="55" t="s">
        <v>4</v>
      </c>
      <c r="F37" s="55" t="s">
        <v>4</v>
      </c>
      <c r="G37" s="55" t="s">
        <v>4</v>
      </c>
      <c r="H37" s="52" t="s">
        <v>4</v>
      </c>
      <c r="I37" s="55" t="s">
        <v>4</v>
      </c>
      <c r="J37" s="80" t="e">
        <f t="shared" si="7"/>
        <v>#VALUE!</v>
      </c>
      <c r="K37" s="80">
        <v>0</v>
      </c>
      <c r="L37" s="80">
        <v>0</v>
      </c>
      <c r="M37" s="81" t="e">
        <f t="shared" si="8"/>
        <v>#VALUE!</v>
      </c>
      <c r="N37" s="49" t="s">
        <v>56</v>
      </c>
      <c r="O37" s="49" t="s">
        <v>28</v>
      </c>
      <c r="P37" s="49" t="s">
        <v>56</v>
      </c>
      <c r="Q37" s="49" t="s">
        <v>56</v>
      </c>
      <c r="R37" s="126" t="s">
        <v>28</v>
      </c>
      <c r="S37" s="50"/>
    </row>
    <row r="38" spans="1:19" ht="31.5" customHeight="1">
      <c r="A38" s="45" t="s">
        <v>4</v>
      </c>
      <c r="B38" s="70" t="s">
        <v>4</v>
      </c>
      <c r="C38" s="50" t="s">
        <v>4</v>
      </c>
      <c r="D38" s="53" t="s">
        <v>4</v>
      </c>
      <c r="E38" s="55" t="s">
        <v>4</v>
      </c>
      <c r="F38" s="55" t="s">
        <v>4</v>
      </c>
      <c r="G38" s="55" t="s">
        <v>4</v>
      </c>
      <c r="H38" s="52" t="s">
        <v>4</v>
      </c>
      <c r="I38" s="55" t="s">
        <v>4</v>
      </c>
      <c r="J38" s="80" t="e">
        <f t="shared" si="7"/>
        <v>#VALUE!</v>
      </c>
      <c r="K38" s="80">
        <v>0</v>
      </c>
      <c r="L38" s="80">
        <v>0</v>
      </c>
      <c r="M38" s="81" t="e">
        <f t="shared" si="8"/>
        <v>#VALUE!</v>
      </c>
      <c r="N38" s="49" t="s">
        <v>56</v>
      </c>
      <c r="O38" s="49" t="s">
        <v>28</v>
      </c>
      <c r="P38" s="49" t="s">
        <v>56</v>
      </c>
      <c r="Q38" s="49" t="s">
        <v>56</v>
      </c>
      <c r="R38" s="126" t="s">
        <v>28</v>
      </c>
      <c r="S38" s="50"/>
    </row>
    <row r="39" spans="1:19" ht="54" customHeight="1">
      <c r="A39" s="45" t="s">
        <v>4</v>
      </c>
      <c r="B39" s="70" t="s">
        <v>4</v>
      </c>
      <c r="C39" s="50" t="s">
        <v>4</v>
      </c>
      <c r="D39" s="53" t="s">
        <v>4</v>
      </c>
      <c r="E39" s="55" t="s">
        <v>4</v>
      </c>
      <c r="F39" s="55" t="s">
        <v>4</v>
      </c>
      <c r="G39" s="55" t="s">
        <v>4</v>
      </c>
      <c r="H39" s="52" t="s">
        <v>4</v>
      </c>
      <c r="I39" s="55" t="s">
        <v>4</v>
      </c>
      <c r="J39" s="80" t="e">
        <f t="shared" si="7"/>
        <v>#VALUE!</v>
      </c>
      <c r="K39" s="80">
        <v>0</v>
      </c>
      <c r="L39" s="80">
        <v>0</v>
      </c>
      <c r="M39" s="81" t="e">
        <f t="shared" si="8"/>
        <v>#VALUE!</v>
      </c>
      <c r="N39" s="49" t="s">
        <v>56</v>
      </c>
      <c r="O39" s="49" t="s">
        <v>28</v>
      </c>
      <c r="P39" s="49" t="s">
        <v>56</v>
      </c>
      <c r="Q39" s="49" t="s">
        <v>56</v>
      </c>
      <c r="R39" s="126" t="s">
        <v>28</v>
      </c>
      <c r="S39" s="50"/>
    </row>
    <row r="40" spans="1:19" ht="51.75" customHeight="1">
      <c r="A40" s="45" t="s">
        <v>4</v>
      </c>
      <c r="B40" s="70" t="s">
        <v>4</v>
      </c>
      <c r="C40" s="50" t="s">
        <v>4</v>
      </c>
      <c r="D40" s="53" t="s">
        <v>4</v>
      </c>
      <c r="E40" s="55" t="s">
        <v>4</v>
      </c>
      <c r="F40" s="55" t="s">
        <v>4</v>
      </c>
      <c r="G40" s="55" t="s">
        <v>4</v>
      </c>
      <c r="H40" s="52" t="s">
        <v>4</v>
      </c>
      <c r="I40" s="55" t="s">
        <v>4</v>
      </c>
      <c r="J40" s="80" t="e">
        <f t="shared" si="7"/>
        <v>#VALUE!</v>
      </c>
      <c r="K40" s="80">
        <v>0</v>
      </c>
      <c r="L40" s="80">
        <v>0</v>
      </c>
      <c r="M40" s="81" t="e">
        <f t="shared" si="8"/>
        <v>#VALUE!</v>
      </c>
      <c r="N40" s="49" t="s">
        <v>56</v>
      </c>
      <c r="O40" s="49" t="s">
        <v>28</v>
      </c>
      <c r="P40" s="49" t="s">
        <v>56</v>
      </c>
      <c r="Q40" s="49" t="s">
        <v>56</v>
      </c>
      <c r="R40" s="126" t="s">
        <v>28</v>
      </c>
      <c r="S40" s="50"/>
    </row>
    <row r="41" spans="1:19" ht="31.5" customHeight="1">
      <c r="A41" s="45" t="s">
        <v>41</v>
      </c>
      <c r="B41" s="70" t="s">
        <v>32</v>
      </c>
      <c r="C41" s="50" t="s">
        <v>38</v>
      </c>
      <c r="D41" s="54" t="s">
        <v>39</v>
      </c>
      <c r="E41" s="55" t="s">
        <v>27</v>
      </c>
      <c r="F41" s="55" t="s">
        <v>29</v>
      </c>
      <c r="G41" s="55" t="s">
        <v>29</v>
      </c>
      <c r="H41" s="52">
        <v>300</v>
      </c>
      <c r="I41" s="55">
        <v>3</v>
      </c>
      <c r="J41" s="80">
        <f t="shared" si="7"/>
        <v>900</v>
      </c>
      <c r="K41" s="80">
        <v>0</v>
      </c>
      <c r="L41" s="80">
        <v>0</v>
      </c>
      <c r="M41" s="81">
        <f t="shared" si="8"/>
        <v>900</v>
      </c>
      <c r="N41" s="22" t="s">
        <v>28</v>
      </c>
      <c r="O41" s="22" t="s">
        <v>28</v>
      </c>
      <c r="P41" s="22" t="s">
        <v>56</v>
      </c>
      <c r="Q41" s="22" t="s">
        <v>56</v>
      </c>
      <c r="R41" s="126" t="s">
        <v>28</v>
      </c>
      <c r="S41" s="50"/>
    </row>
    <row r="42" spans="1:19" ht="31.5" customHeight="1">
      <c r="A42" s="45" t="s">
        <v>4</v>
      </c>
      <c r="B42" s="70" t="s">
        <v>4</v>
      </c>
      <c r="C42" s="50" t="s">
        <v>4</v>
      </c>
      <c r="D42" s="54" t="s">
        <v>4</v>
      </c>
      <c r="E42" s="55" t="s">
        <v>4</v>
      </c>
      <c r="F42" s="55" t="s">
        <v>4</v>
      </c>
      <c r="G42" s="55" t="s">
        <v>4</v>
      </c>
      <c r="H42" s="52" t="s">
        <v>4</v>
      </c>
      <c r="I42" s="55" t="s">
        <v>4</v>
      </c>
      <c r="J42" s="80" t="e">
        <f t="shared" si="7"/>
        <v>#VALUE!</v>
      </c>
      <c r="K42" s="80">
        <v>0</v>
      </c>
      <c r="L42" s="80">
        <v>0</v>
      </c>
      <c r="M42" s="81" t="e">
        <f t="shared" si="8"/>
        <v>#VALUE!</v>
      </c>
      <c r="N42" s="22" t="s">
        <v>28</v>
      </c>
      <c r="O42" s="22" t="s">
        <v>28</v>
      </c>
      <c r="P42" s="22" t="s">
        <v>56</v>
      </c>
      <c r="Q42" s="22" t="s">
        <v>56</v>
      </c>
      <c r="R42" s="126" t="s">
        <v>28</v>
      </c>
      <c r="S42" s="50"/>
    </row>
    <row r="43" spans="1:19" ht="31.5" customHeight="1">
      <c r="A43" s="45" t="s">
        <v>4</v>
      </c>
      <c r="B43" s="70" t="s">
        <v>4</v>
      </c>
      <c r="C43" s="50" t="s">
        <v>4</v>
      </c>
      <c r="D43" s="54" t="s">
        <v>4</v>
      </c>
      <c r="E43" s="55" t="s">
        <v>4</v>
      </c>
      <c r="F43" s="55" t="s">
        <v>4</v>
      </c>
      <c r="G43" s="55" t="s">
        <v>4</v>
      </c>
      <c r="H43" s="52" t="s">
        <v>4</v>
      </c>
      <c r="I43" s="55" t="s">
        <v>4</v>
      </c>
      <c r="J43" s="80" t="e">
        <f t="shared" si="7"/>
        <v>#VALUE!</v>
      </c>
      <c r="K43" s="82">
        <v>0</v>
      </c>
      <c r="L43" s="80">
        <v>0</v>
      </c>
      <c r="M43" s="81" t="e">
        <f t="shared" si="8"/>
        <v>#VALUE!</v>
      </c>
      <c r="N43" s="22" t="s">
        <v>56</v>
      </c>
      <c r="O43" s="22" t="s">
        <v>28</v>
      </c>
      <c r="P43" s="22" t="s">
        <v>56</v>
      </c>
      <c r="Q43" s="22" t="s">
        <v>56</v>
      </c>
      <c r="R43" s="126" t="s">
        <v>28</v>
      </c>
      <c r="S43" s="50"/>
    </row>
    <row r="44" spans="1:19" ht="31.5" customHeight="1">
      <c r="A44" s="45" t="s">
        <v>4</v>
      </c>
      <c r="B44" s="70" t="s">
        <v>4</v>
      </c>
      <c r="C44" s="50" t="s">
        <v>4</v>
      </c>
      <c r="D44" s="54" t="s">
        <v>4</v>
      </c>
      <c r="E44" s="55" t="s">
        <v>4</v>
      </c>
      <c r="F44" s="55" t="s">
        <v>4</v>
      </c>
      <c r="G44" s="55" t="s">
        <v>4</v>
      </c>
      <c r="H44" s="52" t="s">
        <v>4</v>
      </c>
      <c r="I44" s="55" t="s">
        <v>4</v>
      </c>
      <c r="J44" s="80" t="e">
        <f t="shared" si="7"/>
        <v>#VALUE!</v>
      </c>
      <c r="K44" s="82">
        <v>0</v>
      </c>
      <c r="L44" s="82">
        <v>0</v>
      </c>
      <c r="M44" s="81" t="e">
        <f t="shared" si="8"/>
        <v>#VALUE!</v>
      </c>
      <c r="N44" s="49" t="s">
        <v>28</v>
      </c>
      <c r="O44" s="49" t="s">
        <v>28</v>
      </c>
      <c r="P44" s="49" t="s">
        <v>56</v>
      </c>
      <c r="Q44" s="49" t="s">
        <v>56</v>
      </c>
      <c r="R44" s="126" t="s">
        <v>28</v>
      </c>
      <c r="S44" s="50" t="s">
        <v>62</v>
      </c>
    </row>
    <row r="45" spans="1:19" ht="31.5" customHeight="1" thickBot="1">
      <c r="A45" s="45" t="s">
        <v>4</v>
      </c>
      <c r="B45" s="70" t="s">
        <v>4</v>
      </c>
      <c r="C45" s="50" t="s">
        <v>4</v>
      </c>
      <c r="D45" s="54" t="s">
        <v>4</v>
      </c>
      <c r="E45" s="55" t="s">
        <v>4</v>
      </c>
      <c r="F45" s="55" t="s">
        <v>4</v>
      </c>
      <c r="G45" s="55" t="s">
        <v>4</v>
      </c>
      <c r="H45" s="52" t="s">
        <v>4</v>
      </c>
      <c r="I45" s="55" t="s">
        <v>4</v>
      </c>
      <c r="J45" s="80" t="e">
        <f t="shared" si="7"/>
        <v>#VALUE!</v>
      </c>
      <c r="K45" s="82">
        <v>0</v>
      </c>
      <c r="L45" s="82">
        <v>0</v>
      </c>
      <c r="M45" s="81" t="e">
        <f t="shared" si="8"/>
        <v>#VALUE!</v>
      </c>
      <c r="N45" s="49" t="s">
        <v>56</v>
      </c>
      <c r="O45" s="49" t="s">
        <v>28</v>
      </c>
      <c r="P45" s="49" t="s">
        <v>56</v>
      </c>
      <c r="Q45" s="49" t="s">
        <v>56</v>
      </c>
      <c r="R45" s="119" t="s">
        <v>28</v>
      </c>
      <c r="S45" s="50"/>
    </row>
    <row r="46" spans="1:19" ht="31.5" customHeight="1" thickBot="1">
      <c r="A46" s="254" t="s">
        <v>52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6"/>
      <c r="M46" s="100" t="e">
        <f>SUM(M6:M45)</f>
        <v>#VALUE!</v>
      </c>
      <c r="N46" s="101"/>
      <c r="O46" s="102"/>
      <c r="P46" s="102"/>
      <c r="Q46" s="102"/>
      <c r="R46" s="121"/>
      <c r="S46" s="122">
        <v>1507039.3449000001</v>
      </c>
    </row>
    <row r="47" spans="1:19" ht="31.5" customHeight="1">
      <c r="A47" s="45" t="s">
        <v>4</v>
      </c>
      <c r="B47" s="71" t="s">
        <v>43</v>
      </c>
      <c r="C47" s="50" t="s">
        <v>4</v>
      </c>
      <c r="D47" s="54" t="s">
        <v>4</v>
      </c>
      <c r="E47" s="55" t="s">
        <v>4</v>
      </c>
      <c r="F47" s="55" t="s">
        <v>4</v>
      </c>
      <c r="G47" s="55" t="s">
        <v>4</v>
      </c>
      <c r="H47" s="52" t="s">
        <v>4</v>
      </c>
      <c r="I47" s="55" t="s">
        <v>4</v>
      </c>
      <c r="J47" s="80" t="e">
        <f aca="true" t="shared" si="9" ref="J47:J53">H47*I47</f>
        <v>#VALUE!</v>
      </c>
      <c r="K47" s="80">
        <v>0</v>
      </c>
      <c r="L47" s="80">
        <v>0</v>
      </c>
      <c r="M47" s="81" t="e">
        <f>J47+K47+L47</f>
        <v>#VALUE!</v>
      </c>
      <c r="N47" s="49" t="s">
        <v>56</v>
      </c>
      <c r="O47" s="49" t="s">
        <v>28</v>
      </c>
      <c r="P47" s="49" t="s">
        <v>56</v>
      </c>
      <c r="Q47" s="49" t="s">
        <v>56</v>
      </c>
      <c r="R47" s="119" t="s">
        <v>28</v>
      </c>
      <c r="S47" s="50"/>
    </row>
    <row r="48" spans="1:19" ht="31.5" customHeight="1">
      <c r="A48" s="45" t="s">
        <v>4</v>
      </c>
      <c r="B48" s="71" t="s">
        <v>4</v>
      </c>
      <c r="C48" s="50" t="s">
        <v>4</v>
      </c>
      <c r="D48" s="54" t="s">
        <v>4</v>
      </c>
      <c r="E48" s="55" t="s">
        <v>4</v>
      </c>
      <c r="F48" s="55" t="s">
        <v>4</v>
      </c>
      <c r="G48" s="69" t="s">
        <v>4</v>
      </c>
      <c r="H48" s="52" t="s">
        <v>4</v>
      </c>
      <c r="I48" s="55" t="s">
        <v>4</v>
      </c>
      <c r="J48" s="80" t="e">
        <f t="shared" si="9"/>
        <v>#VALUE!</v>
      </c>
      <c r="K48" s="52" t="e">
        <f>J48*0.09</f>
        <v>#VALUE!</v>
      </c>
      <c r="L48" s="82">
        <v>0</v>
      </c>
      <c r="M48" s="81" t="e">
        <f>J48+K48+L48</f>
        <v>#VALUE!</v>
      </c>
      <c r="N48" s="22" t="s">
        <v>28</v>
      </c>
      <c r="O48" s="22" t="s">
        <v>56</v>
      </c>
      <c r="P48" s="22" t="s">
        <v>28</v>
      </c>
      <c r="Q48" s="22" t="s">
        <v>28</v>
      </c>
      <c r="R48" s="126" t="s">
        <v>28</v>
      </c>
      <c r="S48" s="50"/>
    </row>
    <row r="49" spans="1:19" ht="31.5" customHeight="1">
      <c r="A49" s="45" t="s">
        <v>4</v>
      </c>
      <c r="B49" s="70" t="s">
        <v>4</v>
      </c>
      <c r="C49" s="50" t="s">
        <v>4</v>
      </c>
      <c r="D49" s="66" t="s">
        <v>4</v>
      </c>
      <c r="E49" s="65" t="s">
        <v>4</v>
      </c>
      <c r="F49" s="65" t="s">
        <v>4</v>
      </c>
      <c r="G49" s="65" t="s">
        <v>4</v>
      </c>
      <c r="H49" s="61" t="s">
        <v>4</v>
      </c>
      <c r="I49" s="45" t="s">
        <v>4</v>
      </c>
      <c r="J49" s="62" t="e">
        <f t="shared" si="9"/>
        <v>#VALUE!</v>
      </c>
      <c r="K49" s="62" t="e">
        <f>J49*0.09</f>
        <v>#VALUE!</v>
      </c>
      <c r="L49" s="62">
        <v>900</v>
      </c>
      <c r="M49" s="63" t="e">
        <f>SUM(J49:L49)</f>
        <v>#VALUE!</v>
      </c>
      <c r="N49" s="127" t="s">
        <v>28</v>
      </c>
      <c r="O49" s="128" t="s">
        <v>56</v>
      </c>
      <c r="P49" s="49" t="s">
        <v>56</v>
      </c>
      <c r="Q49" s="49" t="s">
        <v>56</v>
      </c>
      <c r="R49" s="126" t="s">
        <v>28</v>
      </c>
      <c r="S49" s="50"/>
    </row>
    <row r="50" spans="1:19" ht="31.5" customHeight="1">
      <c r="A50" s="45" t="s">
        <v>4</v>
      </c>
      <c r="B50" s="70" t="s">
        <v>4</v>
      </c>
      <c r="C50" s="50" t="s">
        <v>4</v>
      </c>
      <c r="D50" s="66" t="s">
        <v>4</v>
      </c>
      <c r="E50" s="65" t="s">
        <v>4</v>
      </c>
      <c r="F50" s="65" t="s">
        <v>4</v>
      </c>
      <c r="G50" s="65" t="s">
        <v>4</v>
      </c>
      <c r="H50" s="61" t="s">
        <v>4</v>
      </c>
      <c r="I50" s="45" t="s">
        <v>4</v>
      </c>
      <c r="J50" s="62" t="e">
        <f t="shared" si="9"/>
        <v>#VALUE!</v>
      </c>
      <c r="K50" s="62" t="e">
        <f>J50*0.09</f>
        <v>#VALUE!</v>
      </c>
      <c r="L50" s="62">
        <v>-900</v>
      </c>
      <c r="M50" s="63" t="e">
        <f>SUM(J50:L50)</f>
        <v>#VALUE!</v>
      </c>
      <c r="N50" s="49" t="s">
        <v>56</v>
      </c>
      <c r="O50" s="49" t="s">
        <v>28</v>
      </c>
      <c r="P50" s="49" t="s">
        <v>56</v>
      </c>
      <c r="Q50" s="49" t="s">
        <v>56</v>
      </c>
      <c r="R50" s="119" t="s">
        <v>28</v>
      </c>
      <c r="S50" s="50"/>
    </row>
    <row r="51" spans="1:19" ht="31.5" customHeight="1">
      <c r="A51" s="45" t="s">
        <v>4</v>
      </c>
      <c r="B51" s="70" t="s">
        <v>4</v>
      </c>
      <c r="C51" s="50" t="s">
        <v>4</v>
      </c>
      <c r="D51" s="66" t="s">
        <v>4</v>
      </c>
      <c r="E51" s="65" t="s">
        <v>4</v>
      </c>
      <c r="F51" s="65" t="s">
        <v>4</v>
      </c>
      <c r="G51" s="65" t="s">
        <v>4</v>
      </c>
      <c r="H51" s="61" t="s">
        <v>4</v>
      </c>
      <c r="I51" s="45" t="s">
        <v>4</v>
      </c>
      <c r="J51" s="62" t="e">
        <f t="shared" si="9"/>
        <v>#VALUE!</v>
      </c>
      <c r="K51" s="62" t="e">
        <f>J51*0.09</f>
        <v>#VALUE!</v>
      </c>
      <c r="L51" s="62">
        <v>-1800</v>
      </c>
      <c r="M51" s="63" t="e">
        <f>SUM(J51:L51)</f>
        <v>#VALUE!</v>
      </c>
      <c r="N51" s="127" t="s">
        <v>28</v>
      </c>
      <c r="O51" s="128" t="s">
        <v>56</v>
      </c>
      <c r="P51" s="49" t="s">
        <v>56</v>
      </c>
      <c r="Q51" s="49" t="s">
        <v>56</v>
      </c>
      <c r="R51" s="126" t="s">
        <v>28</v>
      </c>
      <c r="S51" s="50"/>
    </row>
    <row r="52" spans="1:19" ht="31.5" customHeight="1">
      <c r="A52" s="45" t="s">
        <v>4</v>
      </c>
      <c r="B52" s="71" t="s">
        <v>4</v>
      </c>
      <c r="C52" s="113" t="s">
        <v>4</v>
      </c>
      <c r="D52" s="114" t="s">
        <v>4</v>
      </c>
      <c r="E52" s="112" t="s">
        <v>4</v>
      </c>
      <c r="F52" s="112" t="s">
        <v>4</v>
      </c>
      <c r="G52" s="117" t="s">
        <v>4</v>
      </c>
      <c r="H52" s="115" t="s">
        <v>4</v>
      </c>
      <c r="I52" s="112" t="s">
        <v>4</v>
      </c>
      <c r="J52" s="62" t="e">
        <f t="shared" si="9"/>
        <v>#VALUE!</v>
      </c>
      <c r="K52" s="62">
        <v>0</v>
      </c>
      <c r="L52" s="62">
        <v>0</v>
      </c>
      <c r="M52" s="63" t="e">
        <f>SUM(J52:L52)</f>
        <v>#VALUE!</v>
      </c>
      <c r="N52" s="22" t="s">
        <v>28</v>
      </c>
      <c r="O52" s="22" t="s">
        <v>28</v>
      </c>
      <c r="P52" s="22" t="s">
        <v>56</v>
      </c>
      <c r="Q52" s="22" t="s">
        <v>28</v>
      </c>
      <c r="R52" s="126" t="s">
        <v>28</v>
      </c>
      <c r="S52" s="50"/>
    </row>
    <row r="53" spans="1:19" ht="31.5" customHeight="1" thickBot="1">
      <c r="A53" s="45" t="s">
        <v>4</v>
      </c>
      <c r="B53" s="70" t="s">
        <v>4</v>
      </c>
      <c r="C53" s="50" t="s">
        <v>4</v>
      </c>
      <c r="D53" s="66" t="s">
        <v>4</v>
      </c>
      <c r="E53" s="65" t="s">
        <v>4</v>
      </c>
      <c r="F53" s="65" t="s">
        <v>4</v>
      </c>
      <c r="G53" s="45" t="s">
        <v>4</v>
      </c>
      <c r="H53" s="51" t="s">
        <v>4</v>
      </c>
      <c r="I53" s="65" t="s">
        <v>4</v>
      </c>
      <c r="J53" s="51" t="e">
        <f t="shared" si="9"/>
        <v>#VALUE!</v>
      </c>
      <c r="K53" s="51" t="e">
        <f>J53*0.09</f>
        <v>#VALUE!</v>
      </c>
      <c r="L53" s="51">
        <v>0</v>
      </c>
      <c r="M53" s="74" t="e">
        <f>J53+K53+L53</f>
        <v>#VALUE!</v>
      </c>
      <c r="N53" s="49" t="s">
        <v>56</v>
      </c>
      <c r="O53" s="49" t="s">
        <v>56</v>
      </c>
      <c r="P53" s="129" t="s">
        <v>56</v>
      </c>
      <c r="Q53" s="129" t="s">
        <v>56</v>
      </c>
      <c r="R53" s="130" t="s">
        <v>28</v>
      </c>
      <c r="S53" s="50"/>
    </row>
    <row r="54" spans="1:19" ht="31.5" customHeight="1" thickBot="1">
      <c r="A54" s="254" t="s">
        <v>53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6"/>
      <c r="M54" s="100" t="e">
        <f>SUM(M47:M53)</f>
        <v>#VALUE!</v>
      </c>
      <c r="N54" s="101"/>
      <c r="O54" s="102"/>
      <c r="P54" s="102"/>
      <c r="Q54" s="102"/>
      <c r="R54" s="121"/>
      <c r="S54" s="122" t="s">
        <v>4</v>
      </c>
    </row>
    <row r="55" spans="1:19" ht="31.5" customHeight="1">
      <c r="A55" s="45" t="s">
        <v>4</v>
      </c>
      <c r="B55" s="70" t="s">
        <v>4</v>
      </c>
      <c r="C55" s="50" t="s">
        <v>4</v>
      </c>
      <c r="D55" s="66" t="s">
        <v>4</v>
      </c>
      <c r="E55" s="65" t="s">
        <v>4</v>
      </c>
      <c r="F55" s="65" t="s">
        <v>4</v>
      </c>
      <c r="G55" s="45" t="s">
        <v>4</v>
      </c>
      <c r="H55" s="51" t="s">
        <v>4</v>
      </c>
      <c r="I55" s="65" t="s">
        <v>4</v>
      </c>
      <c r="J55" s="51" t="e">
        <f aca="true" t="shared" si="10" ref="J55:J60">H55*I55</f>
        <v>#VALUE!</v>
      </c>
      <c r="K55" s="51" t="e">
        <f aca="true" t="shared" si="11" ref="K55:K60">J55*0.09</f>
        <v>#VALUE!</v>
      </c>
      <c r="L55" s="51">
        <v>125</v>
      </c>
      <c r="M55" s="74" t="e">
        <f>J55+K55+L55</f>
        <v>#VALUE!</v>
      </c>
      <c r="N55" s="49" t="s">
        <v>28</v>
      </c>
      <c r="O55" s="49" t="s">
        <v>56</v>
      </c>
      <c r="P55" s="49" t="s">
        <v>56</v>
      </c>
      <c r="Q55" s="49" t="s">
        <v>56</v>
      </c>
      <c r="R55" s="126" t="s">
        <v>28</v>
      </c>
      <c r="S55" s="50"/>
    </row>
    <row r="56" spans="1:19" ht="31.5" customHeight="1">
      <c r="A56" s="45" t="s">
        <v>4</v>
      </c>
      <c r="B56" s="70" t="s">
        <v>4</v>
      </c>
      <c r="C56" s="50" t="s">
        <v>4</v>
      </c>
      <c r="D56" s="66" t="s">
        <v>4</v>
      </c>
      <c r="E56" s="65" t="s">
        <v>4</v>
      </c>
      <c r="F56" s="65" t="s">
        <v>4</v>
      </c>
      <c r="G56" s="45" t="s">
        <v>4</v>
      </c>
      <c r="H56" s="51" t="s">
        <v>4</v>
      </c>
      <c r="I56" s="65" t="s">
        <v>4</v>
      </c>
      <c r="J56" s="51" t="e">
        <f t="shared" si="10"/>
        <v>#VALUE!</v>
      </c>
      <c r="K56" s="51" t="e">
        <f t="shared" si="11"/>
        <v>#VALUE!</v>
      </c>
      <c r="L56" s="51">
        <v>15</v>
      </c>
      <c r="M56" s="74" t="e">
        <f>J56+K56+L56</f>
        <v>#VALUE!</v>
      </c>
      <c r="N56" s="49" t="s">
        <v>28</v>
      </c>
      <c r="O56" s="49" t="s">
        <v>56</v>
      </c>
      <c r="P56" s="49" t="s">
        <v>56</v>
      </c>
      <c r="Q56" s="49" t="s">
        <v>56</v>
      </c>
      <c r="R56" s="126" t="s">
        <v>28</v>
      </c>
      <c r="S56" s="50"/>
    </row>
    <row r="57" spans="1:19" ht="31.5" customHeight="1">
      <c r="A57" s="45" t="s">
        <v>4</v>
      </c>
      <c r="B57" s="70" t="s">
        <v>4</v>
      </c>
      <c r="C57" s="50" t="s">
        <v>4</v>
      </c>
      <c r="D57" s="66" t="s">
        <v>4</v>
      </c>
      <c r="E57" s="65" t="s">
        <v>4</v>
      </c>
      <c r="F57" s="65" t="s">
        <v>4</v>
      </c>
      <c r="G57" s="45" t="s">
        <v>4</v>
      </c>
      <c r="H57" s="51" t="s">
        <v>4</v>
      </c>
      <c r="I57" s="65" t="s">
        <v>4</v>
      </c>
      <c r="J57" s="51" t="e">
        <f t="shared" si="10"/>
        <v>#VALUE!</v>
      </c>
      <c r="K57" s="51" t="e">
        <f t="shared" si="11"/>
        <v>#VALUE!</v>
      </c>
      <c r="L57" s="51">
        <v>100</v>
      </c>
      <c r="M57" s="74" t="e">
        <f>J57+K57+L57</f>
        <v>#VALUE!</v>
      </c>
      <c r="N57" s="49" t="s">
        <v>56</v>
      </c>
      <c r="O57" s="49" t="s">
        <v>28</v>
      </c>
      <c r="P57" s="49" t="s">
        <v>56</v>
      </c>
      <c r="Q57" s="49" t="s">
        <v>56</v>
      </c>
      <c r="R57" s="126" t="s">
        <v>28</v>
      </c>
      <c r="S57" s="50"/>
    </row>
    <row r="58" spans="1:19" ht="31.5" customHeight="1">
      <c r="A58" s="45" t="s">
        <v>4</v>
      </c>
      <c r="B58" s="71" t="s">
        <v>4</v>
      </c>
      <c r="C58" s="50" t="s">
        <v>4</v>
      </c>
      <c r="D58" s="53" t="s">
        <v>4</v>
      </c>
      <c r="E58" s="55" t="s">
        <v>4</v>
      </c>
      <c r="F58" s="55" t="s">
        <v>4</v>
      </c>
      <c r="G58" s="55" t="s">
        <v>4</v>
      </c>
      <c r="H58" s="52" t="s">
        <v>4</v>
      </c>
      <c r="I58" s="55" t="s">
        <v>4</v>
      </c>
      <c r="J58" s="80" t="e">
        <f t="shared" si="10"/>
        <v>#VALUE!</v>
      </c>
      <c r="K58" s="82" t="e">
        <f t="shared" si="11"/>
        <v>#VALUE!</v>
      </c>
      <c r="L58" s="82">
        <v>0</v>
      </c>
      <c r="M58" s="81" t="e">
        <f>J58+K58+L58</f>
        <v>#VALUE!</v>
      </c>
      <c r="N58" s="49" t="s">
        <v>56</v>
      </c>
      <c r="O58" s="49" t="s">
        <v>28</v>
      </c>
      <c r="P58" s="49" t="s">
        <v>56</v>
      </c>
      <c r="Q58" s="49" t="s">
        <v>28</v>
      </c>
      <c r="R58" s="119" t="s">
        <v>28</v>
      </c>
      <c r="S58" s="50"/>
    </row>
    <row r="59" spans="1:19" ht="31.5" customHeight="1">
      <c r="A59" s="45" t="s">
        <v>4</v>
      </c>
      <c r="B59" s="71" t="s">
        <v>4</v>
      </c>
      <c r="C59" s="113" t="s">
        <v>4</v>
      </c>
      <c r="D59" s="114" t="s">
        <v>4</v>
      </c>
      <c r="E59" s="112" t="s">
        <v>4</v>
      </c>
      <c r="F59" s="112" t="s">
        <v>4</v>
      </c>
      <c r="G59" s="117" t="s">
        <v>4</v>
      </c>
      <c r="H59" s="115" t="s">
        <v>4</v>
      </c>
      <c r="I59" s="112" t="s">
        <v>4</v>
      </c>
      <c r="J59" s="62" t="e">
        <f t="shared" si="10"/>
        <v>#VALUE!</v>
      </c>
      <c r="K59" s="62" t="e">
        <f t="shared" si="11"/>
        <v>#VALUE!</v>
      </c>
      <c r="L59" s="62">
        <v>3700</v>
      </c>
      <c r="M59" s="63" t="e">
        <f>SUM(J59:L59)</f>
        <v>#VALUE!</v>
      </c>
      <c r="N59" s="49" t="s">
        <v>28</v>
      </c>
      <c r="O59" s="49" t="s">
        <v>56</v>
      </c>
      <c r="P59" s="49" t="s">
        <v>56</v>
      </c>
      <c r="Q59" s="49" t="s">
        <v>56</v>
      </c>
      <c r="R59" s="126" t="s">
        <v>28</v>
      </c>
      <c r="S59" s="50"/>
    </row>
    <row r="60" spans="1:19" ht="31.5" customHeight="1" thickBot="1">
      <c r="A60" s="45" t="s">
        <v>4</v>
      </c>
      <c r="B60" s="71" t="s">
        <v>4</v>
      </c>
      <c r="C60" s="50" t="s">
        <v>4</v>
      </c>
      <c r="D60" s="66" t="s">
        <v>4</v>
      </c>
      <c r="E60" s="65" t="s">
        <v>4</v>
      </c>
      <c r="F60" s="65" t="s">
        <v>4</v>
      </c>
      <c r="G60" s="45" t="s">
        <v>4</v>
      </c>
      <c r="H60" s="51" t="s">
        <v>4</v>
      </c>
      <c r="I60" s="65" t="s">
        <v>4</v>
      </c>
      <c r="J60" s="62" t="e">
        <f t="shared" si="10"/>
        <v>#VALUE!</v>
      </c>
      <c r="K60" s="62" t="e">
        <f t="shared" si="11"/>
        <v>#VALUE!</v>
      </c>
      <c r="L60" s="62">
        <v>2825</v>
      </c>
      <c r="M60" s="63" t="e">
        <f>SUM(J60:L60)</f>
        <v>#VALUE!</v>
      </c>
      <c r="N60" s="131" t="s">
        <v>28</v>
      </c>
      <c r="O60" s="132" t="s">
        <v>56</v>
      </c>
      <c r="P60" s="132" t="s">
        <v>56</v>
      </c>
      <c r="Q60" s="132" t="s">
        <v>56</v>
      </c>
      <c r="R60" s="130" t="s">
        <v>28</v>
      </c>
      <c r="S60" s="50"/>
    </row>
    <row r="61" spans="1:19" ht="31.5" customHeight="1" thickBot="1">
      <c r="A61" s="254" t="s">
        <v>54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6"/>
      <c r="M61" s="100" t="e">
        <f>SUM(M55:M60)</f>
        <v>#VALUE!</v>
      </c>
      <c r="N61" s="101"/>
      <c r="O61" s="102"/>
      <c r="P61" s="102"/>
      <c r="Q61" s="102"/>
      <c r="R61" s="121"/>
      <c r="S61" s="122" t="s">
        <v>4</v>
      </c>
    </row>
    <row r="62" spans="1:19" ht="31.5" customHeight="1" thickBot="1">
      <c r="A62" s="83" t="s">
        <v>23</v>
      </c>
      <c r="B62" s="83"/>
      <c r="C62" s="83"/>
      <c r="D62" s="83"/>
      <c r="E62" s="84"/>
      <c r="F62" s="84"/>
      <c r="G62" s="84"/>
      <c r="H62" s="83"/>
      <c r="I62" s="83"/>
      <c r="J62" s="85"/>
      <c r="K62" s="83"/>
      <c r="L62" s="83"/>
      <c r="M62" s="83"/>
      <c r="N62" s="84"/>
      <c r="O62" s="84"/>
      <c r="P62" s="84"/>
      <c r="Q62" s="84"/>
      <c r="R62" s="83"/>
      <c r="S62" s="125" t="s">
        <v>4</v>
      </c>
    </row>
    <row r="63" spans="1:19" ht="52.5" customHeight="1" thickBot="1">
      <c r="A63" s="86" t="s">
        <v>4</v>
      </c>
      <c r="B63" s="87" t="s">
        <v>4</v>
      </c>
      <c r="C63" s="88" t="s">
        <v>4</v>
      </c>
      <c r="D63" s="89" t="s">
        <v>4</v>
      </c>
      <c r="E63" s="90" t="s">
        <v>4</v>
      </c>
      <c r="F63" s="90" t="s">
        <v>4</v>
      </c>
      <c r="G63" s="90" t="s">
        <v>4</v>
      </c>
      <c r="H63" s="91" t="s">
        <v>4</v>
      </c>
      <c r="I63" s="90" t="s">
        <v>4</v>
      </c>
      <c r="J63" s="92" t="e">
        <f>H63*I63</f>
        <v>#VALUE!</v>
      </c>
      <c r="K63" s="93"/>
      <c r="L63" s="89"/>
      <c r="M63" s="94" t="e">
        <f>J63+K63+L63</f>
        <v>#VALUE!</v>
      </c>
      <c r="N63" s="95" t="s">
        <v>28</v>
      </c>
      <c r="O63" s="24" t="s">
        <v>28</v>
      </c>
      <c r="P63" s="24" t="s">
        <v>28</v>
      </c>
      <c r="Q63" s="24" t="s">
        <v>28</v>
      </c>
      <c r="R63" s="133" t="s">
        <v>56</v>
      </c>
      <c r="S63" s="41"/>
    </row>
    <row r="64" spans="1:19" ht="52.5" customHeight="1" thickBot="1">
      <c r="A64" s="86" t="s">
        <v>4</v>
      </c>
      <c r="B64" s="96" t="s">
        <v>4</v>
      </c>
      <c r="C64" s="41" t="s">
        <v>4</v>
      </c>
      <c r="D64" s="97" t="s">
        <v>4</v>
      </c>
      <c r="E64" s="98" t="s">
        <v>4</v>
      </c>
      <c r="F64" s="98" t="s">
        <v>4</v>
      </c>
      <c r="G64" s="98" t="s">
        <v>4</v>
      </c>
      <c r="H64" s="42" t="s">
        <v>4</v>
      </c>
      <c r="I64" s="98" t="s">
        <v>4</v>
      </c>
      <c r="J64" s="43" t="e">
        <f>H64*I64</f>
        <v>#VALUE!</v>
      </c>
      <c r="K64" s="99" t="e">
        <f>J64*0.09</f>
        <v>#VALUE!</v>
      </c>
      <c r="L64" s="97"/>
      <c r="M64" s="40" t="e">
        <f>J64+K64+L64</f>
        <v>#VALUE!</v>
      </c>
      <c r="N64" s="95" t="s">
        <v>28</v>
      </c>
      <c r="O64" s="24" t="s">
        <v>28</v>
      </c>
      <c r="P64" s="24" t="s">
        <v>28</v>
      </c>
      <c r="Q64" s="24" t="s">
        <v>28</v>
      </c>
      <c r="R64" s="133" t="s">
        <v>56</v>
      </c>
      <c r="S64" s="41"/>
    </row>
    <row r="65" spans="1:19" ht="52.5" customHeight="1" thickBot="1">
      <c r="A65" s="86" t="s">
        <v>4</v>
      </c>
      <c r="B65" s="96" t="s">
        <v>4</v>
      </c>
      <c r="C65" s="41" t="s">
        <v>4</v>
      </c>
      <c r="D65" s="97" t="s">
        <v>4</v>
      </c>
      <c r="E65" s="98" t="s">
        <v>4</v>
      </c>
      <c r="F65" s="98" t="s">
        <v>4</v>
      </c>
      <c r="G65" s="98" t="s">
        <v>4</v>
      </c>
      <c r="H65" s="42" t="s">
        <v>4</v>
      </c>
      <c r="I65" s="98" t="s">
        <v>4</v>
      </c>
      <c r="J65" s="43" t="e">
        <f>H65*I65</f>
        <v>#VALUE!</v>
      </c>
      <c r="K65" s="97"/>
      <c r="L65" s="97"/>
      <c r="M65" s="40" t="e">
        <f>J65+K65+L65</f>
        <v>#VALUE!</v>
      </c>
      <c r="N65" s="95" t="s">
        <v>28</v>
      </c>
      <c r="O65" s="24" t="s">
        <v>28</v>
      </c>
      <c r="P65" s="24" t="s">
        <v>28</v>
      </c>
      <c r="Q65" s="24" t="s">
        <v>28</v>
      </c>
      <c r="R65" s="133" t="s">
        <v>56</v>
      </c>
      <c r="S65" s="41"/>
    </row>
    <row r="66" spans="1:19" ht="31.5" customHeight="1" thickBot="1">
      <c r="A66" s="86" t="s">
        <v>4</v>
      </c>
      <c r="B66" s="96" t="s">
        <v>4</v>
      </c>
      <c r="C66" s="41" t="s">
        <v>4</v>
      </c>
      <c r="D66" s="97" t="s">
        <v>4</v>
      </c>
      <c r="E66" s="98" t="s">
        <v>4</v>
      </c>
      <c r="F66" s="98" t="s">
        <v>4</v>
      </c>
      <c r="G66" s="98" t="s">
        <v>4</v>
      </c>
      <c r="H66" s="42" t="s">
        <v>4</v>
      </c>
      <c r="I66" s="98" t="s">
        <v>4</v>
      </c>
      <c r="J66" s="43" t="e">
        <f>H66*I66</f>
        <v>#VALUE!</v>
      </c>
      <c r="K66" s="99" t="e">
        <f>J66*0.09</f>
        <v>#VALUE!</v>
      </c>
      <c r="L66" s="97"/>
      <c r="M66" s="40" t="e">
        <f>J66+K66+L66</f>
        <v>#VALUE!</v>
      </c>
      <c r="N66" s="95" t="s">
        <v>28</v>
      </c>
      <c r="O66" s="24" t="s">
        <v>28</v>
      </c>
      <c r="P66" s="24" t="s">
        <v>28</v>
      </c>
      <c r="Q66" s="24" t="s">
        <v>28</v>
      </c>
      <c r="R66" s="133" t="s">
        <v>56</v>
      </c>
      <c r="S66" s="41"/>
    </row>
    <row r="67" spans="1:19" ht="31.5" customHeight="1" thickBot="1">
      <c r="A67" s="86" t="s">
        <v>4</v>
      </c>
      <c r="B67" s="96" t="s">
        <v>4</v>
      </c>
      <c r="C67" s="41" t="s">
        <v>4</v>
      </c>
      <c r="D67" s="97" t="s">
        <v>4</v>
      </c>
      <c r="E67" s="98" t="s">
        <v>4</v>
      </c>
      <c r="F67" s="98" t="s">
        <v>4</v>
      </c>
      <c r="G67" s="98" t="s">
        <v>4</v>
      </c>
      <c r="H67" s="42" t="s">
        <v>4</v>
      </c>
      <c r="I67" s="98" t="s">
        <v>4</v>
      </c>
      <c r="J67" s="43" t="e">
        <f>H67*I67</f>
        <v>#VALUE!</v>
      </c>
      <c r="K67" s="99" t="e">
        <f>J67*0.09</f>
        <v>#VALUE!</v>
      </c>
      <c r="L67" s="97"/>
      <c r="M67" s="40" t="e">
        <f>J67+K67+L67</f>
        <v>#VALUE!</v>
      </c>
      <c r="N67" s="95" t="s">
        <v>28</v>
      </c>
      <c r="O67" s="24" t="s">
        <v>28</v>
      </c>
      <c r="P67" s="24" t="s">
        <v>28</v>
      </c>
      <c r="Q67" s="24" t="s">
        <v>28</v>
      </c>
      <c r="R67" s="133" t="s">
        <v>56</v>
      </c>
      <c r="S67" s="41"/>
    </row>
    <row r="68" spans="1:19" ht="31.5" customHeight="1" thickBot="1">
      <c r="A68" s="254" t="s">
        <v>46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6"/>
      <c r="M68" s="100" t="e">
        <f>SUM(M63:M67)</f>
        <v>#VALUE!</v>
      </c>
      <c r="N68" s="101"/>
      <c r="O68" s="102"/>
      <c r="P68" s="102"/>
      <c r="Q68" s="102"/>
      <c r="R68" s="121"/>
      <c r="S68" s="122"/>
    </row>
    <row r="69" spans="1:19" ht="31.5" customHeight="1" thickBot="1">
      <c r="A69" s="83" t="s">
        <v>47</v>
      </c>
      <c r="B69" s="83"/>
      <c r="C69" s="83"/>
      <c r="D69" s="83"/>
      <c r="E69" s="84"/>
      <c r="F69" s="84"/>
      <c r="G69" s="84"/>
      <c r="H69" s="83"/>
      <c r="I69" s="83"/>
      <c r="J69" s="85"/>
      <c r="K69" s="83"/>
      <c r="L69" s="83"/>
      <c r="M69" s="83"/>
      <c r="N69" s="84"/>
      <c r="O69" s="84"/>
      <c r="P69" s="84"/>
      <c r="Q69" s="84"/>
      <c r="R69" s="83"/>
      <c r="S69" s="123"/>
    </row>
    <row r="70" spans="1:19" ht="31.5" customHeight="1" thickBot="1">
      <c r="A70" s="86" t="s">
        <v>83</v>
      </c>
      <c r="B70" s="66" t="s">
        <v>32</v>
      </c>
      <c r="C70" s="50" t="s">
        <v>84</v>
      </c>
      <c r="D70" s="97" t="s">
        <v>4</v>
      </c>
      <c r="E70" s="98" t="s">
        <v>4</v>
      </c>
      <c r="F70" s="98" t="s">
        <v>4</v>
      </c>
      <c r="G70" s="98" t="s">
        <v>4</v>
      </c>
      <c r="H70" s="42">
        <v>5000</v>
      </c>
      <c r="I70" s="98">
        <v>1</v>
      </c>
      <c r="J70" s="43">
        <f>H70*I70</f>
        <v>5000</v>
      </c>
      <c r="K70" s="44" t="s">
        <v>4</v>
      </c>
      <c r="L70" s="44">
        <v>0</v>
      </c>
      <c r="M70" s="40">
        <f>J70</f>
        <v>5000</v>
      </c>
      <c r="N70" s="95" t="s">
        <v>28</v>
      </c>
      <c r="O70" s="24" t="s">
        <v>28</v>
      </c>
      <c r="P70" s="24" t="s">
        <v>28</v>
      </c>
      <c r="Q70" s="24" t="s">
        <v>28</v>
      </c>
      <c r="R70" s="133" t="s">
        <v>28</v>
      </c>
      <c r="S70" s="41" t="s">
        <v>57</v>
      </c>
    </row>
    <row r="71" spans="1:19" ht="68.25" customHeight="1" thickBot="1">
      <c r="A71" s="86" t="s">
        <v>83</v>
      </c>
      <c r="B71" s="66" t="s">
        <v>32</v>
      </c>
      <c r="C71" s="23" t="s">
        <v>85</v>
      </c>
      <c r="D71" s="97" t="s">
        <v>4</v>
      </c>
      <c r="E71" s="98" t="s">
        <v>4</v>
      </c>
      <c r="F71" s="98" t="s">
        <v>4</v>
      </c>
      <c r="G71" s="98" t="s">
        <v>4</v>
      </c>
      <c r="H71" s="42">
        <v>1500</v>
      </c>
      <c r="I71" s="98">
        <v>1</v>
      </c>
      <c r="J71" s="43">
        <f>H71*I71</f>
        <v>1500</v>
      </c>
      <c r="K71" s="44">
        <v>0</v>
      </c>
      <c r="L71" s="44">
        <v>0</v>
      </c>
      <c r="M71" s="105">
        <f>J71</f>
        <v>1500</v>
      </c>
      <c r="N71" s="95" t="s">
        <v>28</v>
      </c>
      <c r="O71" s="24" t="s">
        <v>28</v>
      </c>
      <c r="P71" s="24" t="s">
        <v>28</v>
      </c>
      <c r="Q71" s="24" t="s">
        <v>28</v>
      </c>
      <c r="R71" s="133" t="s">
        <v>28</v>
      </c>
      <c r="S71" s="41" t="s">
        <v>58</v>
      </c>
    </row>
    <row r="72" spans="1:19" ht="63.75" customHeight="1" thickBot="1">
      <c r="A72" s="86" t="s">
        <v>4</v>
      </c>
      <c r="B72" s="96" t="s">
        <v>4</v>
      </c>
      <c r="C72" s="41" t="s">
        <v>4</v>
      </c>
      <c r="D72" s="97" t="s">
        <v>4</v>
      </c>
      <c r="E72" s="98" t="s">
        <v>4</v>
      </c>
      <c r="F72" s="98" t="s">
        <v>4</v>
      </c>
      <c r="G72" s="98" t="s">
        <v>4</v>
      </c>
      <c r="H72" s="42" t="s">
        <v>4</v>
      </c>
      <c r="I72" s="98" t="s">
        <v>4</v>
      </c>
      <c r="J72" s="43" t="e">
        <f>H72*I72</f>
        <v>#VALUE!</v>
      </c>
      <c r="K72" s="44" t="e">
        <f>J72*0.09</f>
        <v>#VALUE!</v>
      </c>
      <c r="L72" s="44">
        <v>0</v>
      </c>
      <c r="M72" s="40" t="e">
        <f>J72+K72+L72</f>
        <v>#VALUE!</v>
      </c>
      <c r="N72" s="95" t="s">
        <v>28</v>
      </c>
      <c r="O72" s="24" t="s">
        <v>28</v>
      </c>
      <c r="P72" s="24" t="s">
        <v>28</v>
      </c>
      <c r="Q72" s="24" t="s">
        <v>28</v>
      </c>
      <c r="R72" s="133" t="s">
        <v>56</v>
      </c>
      <c r="S72" s="41" t="s">
        <v>59</v>
      </c>
    </row>
    <row r="73" spans="1:19" ht="31.5" customHeight="1" thickBot="1">
      <c r="A73" s="254" t="s">
        <v>46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6"/>
      <c r="M73" s="100" t="e">
        <f>SUM(M70:M72)</f>
        <v>#VALUE!</v>
      </c>
      <c r="N73" s="101"/>
      <c r="O73" s="102"/>
      <c r="P73" s="102"/>
      <c r="Q73" s="102"/>
      <c r="R73" s="121"/>
      <c r="S73" s="122"/>
    </row>
    <row r="75" ht="16.5" thickBot="1"/>
    <row r="76" spans="1:13" ht="31.5" customHeight="1" thickBot="1">
      <c r="A76" s="254" t="s">
        <v>55</v>
      </c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6"/>
      <c r="M76" s="100" t="e">
        <f>M73+M68+M61+M54+M46</f>
        <v>#VALUE!</v>
      </c>
    </row>
  </sheetData>
  <sheetProtection/>
  <mergeCells count="12">
    <mergeCell ref="B1:M1"/>
    <mergeCell ref="B2:Q2"/>
    <mergeCell ref="B3:Q3"/>
    <mergeCell ref="A4:M4"/>
    <mergeCell ref="N4:R4"/>
    <mergeCell ref="S4:S5"/>
    <mergeCell ref="A61:L61"/>
    <mergeCell ref="A68:L68"/>
    <mergeCell ref="A73:L73"/>
    <mergeCell ref="A46:L46"/>
    <mergeCell ref="A54:L54"/>
    <mergeCell ref="A76:L7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F31" sqref="F31"/>
    </sheetView>
  </sheetViews>
  <sheetFormatPr defaultColWidth="8.875" defaultRowHeight="15.75"/>
  <cols>
    <col min="1" max="1" width="15.50390625" style="111" customWidth="1"/>
    <col min="2" max="2" width="8.875" style="111" customWidth="1"/>
    <col min="3" max="3" width="10.875" style="111" customWidth="1"/>
    <col min="4" max="4" width="27.625" style="111" customWidth="1"/>
    <col min="5" max="5" width="29.125" style="111" customWidth="1"/>
    <col min="6" max="6" width="8.875" style="111" customWidth="1"/>
    <col min="7" max="9" width="8.875" style="118" customWidth="1"/>
    <col min="10" max="10" width="10.125" style="152" customWidth="1"/>
    <col min="11" max="11" width="8.875" style="199" customWidth="1"/>
    <col min="12" max="12" width="10.375" style="111" bestFit="1" customWidth="1"/>
    <col min="13" max="13" width="10.625" style="111" customWidth="1"/>
    <col min="14" max="14" width="8.875" style="111" customWidth="1"/>
    <col min="15" max="15" width="14.625" style="111" customWidth="1"/>
    <col min="16" max="20" width="8.875" style="111" customWidth="1"/>
    <col min="21" max="21" width="31.375" style="116" customWidth="1"/>
    <col min="22" max="16384" width="8.875" style="111" customWidth="1"/>
  </cols>
  <sheetData>
    <row r="1" spans="1:21" ht="15.75">
      <c r="A1" s="47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48"/>
      <c r="Q1" s="48"/>
      <c r="R1" s="48"/>
      <c r="S1" s="48"/>
      <c r="T1" s="47"/>
      <c r="U1" s="23"/>
    </row>
    <row r="2" spans="1:21" ht="15.75">
      <c r="A2" s="47"/>
      <c r="B2" s="269" t="s">
        <v>161</v>
      </c>
      <c r="C2" s="270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47"/>
      <c r="U2" s="23"/>
    </row>
    <row r="3" spans="1:21" ht="94.5" customHeight="1">
      <c r="A3" s="47"/>
      <c r="B3" s="261" t="s">
        <v>64</v>
      </c>
      <c r="C3" s="273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47"/>
      <c r="U3" s="23"/>
    </row>
    <row r="4" spans="1:21" ht="24">
      <c r="A4" s="263" t="s">
        <v>157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 t="s">
        <v>13</v>
      </c>
      <c r="Q4" s="264"/>
      <c r="R4" s="264"/>
      <c r="S4" s="264"/>
      <c r="T4" s="265"/>
      <c r="U4" s="266" t="s">
        <v>24</v>
      </c>
    </row>
    <row r="5" spans="1:21" ht="64.5">
      <c r="A5" s="106" t="s">
        <v>25</v>
      </c>
      <c r="B5" s="107" t="s">
        <v>66</v>
      </c>
      <c r="C5" s="107" t="s">
        <v>67</v>
      </c>
      <c r="D5" s="108" t="s">
        <v>49</v>
      </c>
      <c r="E5" s="108" t="s">
        <v>65</v>
      </c>
      <c r="F5" s="106" t="s">
        <v>17</v>
      </c>
      <c r="G5" s="106" t="s">
        <v>6</v>
      </c>
      <c r="H5" s="106" t="s">
        <v>5</v>
      </c>
      <c r="I5" s="106" t="s">
        <v>7</v>
      </c>
      <c r="J5" s="151" t="s">
        <v>1</v>
      </c>
      <c r="K5" s="142" t="s">
        <v>26</v>
      </c>
      <c r="L5" s="109" t="s">
        <v>18</v>
      </c>
      <c r="M5" s="106" t="s">
        <v>68</v>
      </c>
      <c r="N5" s="106" t="s">
        <v>20</v>
      </c>
      <c r="O5" s="106" t="s">
        <v>3</v>
      </c>
      <c r="P5" s="77" t="s">
        <v>10</v>
      </c>
      <c r="Q5" s="77" t="s">
        <v>11</v>
      </c>
      <c r="R5" s="77" t="s">
        <v>22</v>
      </c>
      <c r="S5" s="77" t="s">
        <v>12</v>
      </c>
      <c r="T5" s="124" t="s">
        <v>23</v>
      </c>
      <c r="U5" s="267"/>
    </row>
    <row r="6" spans="1:21" ht="39" customHeight="1">
      <c r="A6" s="45" t="s">
        <v>115</v>
      </c>
      <c r="B6" s="70" t="s">
        <v>86</v>
      </c>
      <c r="C6" s="70" t="s">
        <v>75</v>
      </c>
      <c r="D6" s="50" t="s">
        <v>76</v>
      </c>
      <c r="E6" s="73" t="s">
        <v>79</v>
      </c>
      <c r="F6" s="188" t="s">
        <v>99</v>
      </c>
      <c r="G6" s="188" t="s">
        <v>27</v>
      </c>
      <c r="H6" s="188" t="s">
        <v>28</v>
      </c>
      <c r="I6" s="188" t="s">
        <v>100</v>
      </c>
      <c r="J6" s="149">
        <v>8000</v>
      </c>
      <c r="K6" s="139">
        <v>2</v>
      </c>
      <c r="L6" s="51">
        <f aca="true" t="shared" si="0" ref="L6:L21">J6*K6</f>
        <v>16000</v>
      </c>
      <c r="M6" s="51">
        <f>L6*0.09</f>
        <v>1440</v>
      </c>
      <c r="N6" s="51">
        <v>150</v>
      </c>
      <c r="O6" s="74">
        <f>L6+M6+N6</f>
        <v>17590</v>
      </c>
      <c r="P6" s="22"/>
      <c r="Q6" s="22"/>
      <c r="R6" s="22"/>
      <c r="S6" s="22"/>
      <c r="T6" s="120"/>
      <c r="U6" s="50"/>
    </row>
    <row r="7" spans="1:21" ht="48.75" customHeight="1">
      <c r="A7" s="45" t="s">
        <v>116</v>
      </c>
      <c r="B7" s="70" t="s">
        <v>86</v>
      </c>
      <c r="C7" s="70" t="s">
        <v>75</v>
      </c>
      <c r="D7" s="50" t="s">
        <v>77</v>
      </c>
      <c r="E7" s="73" t="s">
        <v>80</v>
      </c>
      <c r="F7" s="188" t="s">
        <v>99</v>
      </c>
      <c r="G7" s="188" t="s">
        <v>27</v>
      </c>
      <c r="H7" s="188" t="s">
        <v>28</v>
      </c>
      <c r="I7" s="188" t="s">
        <v>100</v>
      </c>
      <c r="J7" s="149">
        <v>3107</v>
      </c>
      <c r="K7" s="139">
        <v>1</v>
      </c>
      <c r="L7" s="51">
        <f t="shared" si="0"/>
        <v>3107</v>
      </c>
      <c r="M7" s="51">
        <f>L7*0.09</f>
        <v>279.63</v>
      </c>
      <c r="N7" s="51">
        <v>150</v>
      </c>
      <c r="O7" s="74">
        <f>SUM(L7+M7+N7)</f>
        <v>3536.63</v>
      </c>
      <c r="P7" s="22"/>
      <c r="Q7" s="22"/>
      <c r="R7" s="22"/>
      <c r="S7" s="22"/>
      <c r="T7" s="120"/>
      <c r="U7" s="50"/>
    </row>
    <row r="8" spans="1:21" ht="39.75" customHeight="1">
      <c r="A8" s="45" t="s">
        <v>116</v>
      </c>
      <c r="B8" s="70" t="s">
        <v>86</v>
      </c>
      <c r="C8" s="70" t="s">
        <v>75</v>
      </c>
      <c r="D8" s="50" t="s">
        <v>78</v>
      </c>
      <c r="E8" s="73" t="s">
        <v>80</v>
      </c>
      <c r="F8" s="188" t="s">
        <v>99</v>
      </c>
      <c r="G8" s="188" t="s">
        <v>27</v>
      </c>
      <c r="H8" s="188" t="s">
        <v>28</v>
      </c>
      <c r="I8" s="188" t="s">
        <v>100</v>
      </c>
      <c r="J8" s="149">
        <v>2500</v>
      </c>
      <c r="K8" s="139">
        <v>1</v>
      </c>
      <c r="L8" s="51">
        <f t="shared" si="0"/>
        <v>2500</v>
      </c>
      <c r="M8" s="51">
        <f>L8*0.09</f>
        <v>225</v>
      </c>
      <c r="N8" s="51">
        <v>150</v>
      </c>
      <c r="O8" s="74">
        <f>L8+M8+N8</f>
        <v>2875</v>
      </c>
      <c r="P8" s="22"/>
      <c r="Q8" s="22"/>
      <c r="R8" s="22"/>
      <c r="S8" s="22"/>
      <c r="T8" s="120"/>
      <c r="U8" s="50"/>
    </row>
    <row r="9" spans="1:21" ht="35.25" customHeight="1">
      <c r="A9" s="45" t="s">
        <v>116</v>
      </c>
      <c r="B9" s="70" t="s">
        <v>86</v>
      </c>
      <c r="C9" s="70" t="s">
        <v>75</v>
      </c>
      <c r="D9" s="23" t="s">
        <v>81</v>
      </c>
      <c r="E9" s="73" t="s">
        <v>80</v>
      </c>
      <c r="F9" s="188" t="s">
        <v>99</v>
      </c>
      <c r="G9" s="188" t="s">
        <v>27</v>
      </c>
      <c r="H9" s="188" t="s">
        <v>28</v>
      </c>
      <c r="I9" s="188" t="s">
        <v>100</v>
      </c>
      <c r="J9" s="149">
        <v>947</v>
      </c>
      <c r="K9" s="139">
        <v>1</v>
      </c>
      <c r="L9" s="51">
        <f t="shared" si="0"/>
        <v>947</v>
      </c>
      <c r="M9" s="51">
        <f>L9*0.09</f>
        <v>85.22999999999999</v>
      </c>
      <c r="N9" s="51">
        <v>0</v>
      </c>
      <c r="O9" s="74">
        <f>L9+M9</f>
        <v>1032.23</v>
      </c>
      <c r="P9" s="22"/>
      <c r="Q9" s="22"/>
      <c r="R9" s="22"/>
      <c r="S9" s="22"/>
      <c r="T9" s="120"/>
      <c r="U9" s="50"/>
    </row>
    <row r="10" spans="1:21" ht="36.75" customHeight="1">
      <c r="A10" s="45" t="s">
        <v>116</v>
      </c>
      <c r="B10" s="70" t="s">
        <v>86</v>
      </c>
      <c r="C10" s="70" t="s">
        <v>75</v>
      </c>
      <c r="D10" s="50" t="s">
        <v>82</v>
      </c>
      <c r="E10" s="73" t="s">
        <v>80</v>
      </c>
      <c r="F10" s="188" t="s">
        <v>99</v>
      </c>
      <c r="G10" s="188" t="s">
        <v>27</v>
      </c>
      <c r="H10" s="188" t="s">
        <v>28</v>
      </c>
      <c r="I10" s="188" t="s">
        <v>100</v>
      </c>
      <c r="J10" s="149">
        <v>1500</v>
      </c>
      <c r="K10" s="139">
        <v>1</v>
      </c>
      <c r="L10" s="51">
        <f t="shared" si="0"/>
        <v>1500</v>
      </c>
      <c r="M10" s="51">
        <f>L10*0.09</f>
        <v>135</v>
      </c>
      <c r="N10" s="51">
        <v>150</v>
      </c>
      <c r="O10" s="74">
        <f>L10+N10+M10</f>
        <v>1785</v>
      </c>
      <c r="P10" s="22"/>
      <c r="Q10" s="22"/>
      <c r="R10" s="22"/>
      <c r="S10" s="22"/>
      <c r="T10" s="120"/>
      <c r="U10" s="50"/>
    </row>
    <row r="11" spans="1:21" ht="38.25" customHeight="1">
      <c r="A11" s="45" t="s">
        <v>116</v>
      </c>
      <c r="B11" s="70" t="s">
        <v>86</v>
      </c>
      <c r="C11" s="240" t="s">
        <v>87</v>
      </c>
      <c r="D11" s="50" t="s">
        <v>88</v>
      </c>
      <c r="E11" s="73" t="s">
        <v>80</v>
      </c>
      <c r="F11" s="188" t="s">
        <v>171</v>
      </c>
      <c r="G11" s="188" t="s">
        <v>155</v>
      </c>
      <c r="H11" s="188" t="s">
        <v>28</v>
      </c>
      <c r="I11" s="187" t="s">
        <v>4</v>
      </c>
      <c r="J11" s="138">
        <v>5000</v>
      </c>
      <c r="K11" s="140">
        <v>1</v>
      </c>
      <c r="L11" s="51">
        <f t="shared" si="0"/>
        <v>5000</v>
      </c>
      <c r="M11" s="51" t="s">
        <v>4</v>
      </c>
      <c r="N11" s="51"/>
      <c r="O11" s="74">
        <f>J11</f>
        <v>5000</v>
      </c>
      <c r="P11" s="49"/>
      <c r="Q11" s="49"/>
      <c r="R11" s="49"/>
      <c r="S11" s="49"/>
      <c r="T11" s="119"/>
      <c r="U11" s="50"/>
    </row>
    <row r="12" spans="1:21" ht="38.25" customHeight="1">
      <c r="A12" s="45" t="s">
        <v>116</v>
      </c>
      <c r="B12" s="70" t="s">
        <v>86</v>
      </c>
      <c r="C12" s="240" t="s">
        <v>87</v>
      </c>
      <c r="D12" s="50" t="s">
        <v>85</v>
      </c>
      <c r="E12" s="73" t="s">
        <v>80</v>
      </c>
      <c r="F12" s="188" t="s">
        <v>171</v>
      </c>
      <c r="G12" s="188" t="s">
        <v>27</v>
      </c>
      <c r="H12" s="188" t="s">
        <v>28</v>
      </c>
      <c r="I12" s="187" t="s">
        <v>4</v>
      </c>
      <c r="J12" s="138">
        <v>1500</v>
      </c>
      <c r="K12" s="140">
        <v>1</v>
      </c>
      <c r="L12" s="51">
        <f t="shared" si="0"/>
        <v>1500</v>
      </c>
      <c r="M12" s="51"/>
      <c r="N12" s="51"/>
      <c r="O12" s="74">
        <f aca="true" t="shared" si="1" ref="O12:O21">L12</f>
        <v>1500</v>
      </c>
      <c r="P12" s="49"/>
      <c r="Q12" s="49"/>
      <c r="R12" s="49"/>
      <c r="S12" s="49"/>
      <c r="T12" s="119"/>
      <c r="U12" s="50"/>
    </row>
    <row r="13" spans="1:21" ht="39" customHeight="1">
      <c r="A13" s="45" t="s">
        <v>116</v>
      </c>
      <c r="B13" s="70" t="s">
        <v>86</v>
      </c>
      <c r="C13" s="240" t="s">
        <v>87</v>
      </c>
      <c r="D13" s="50" t="s">
        <v>89</v>
      </c>
      <c r="E13" s="73" t="s">
        <v>80</v>
      </c>
      <c r="F13" s="188" t="s">
        <v>171</v>
      </c>
      <c r="G13" s="188" t="s">
        <v>155</v>
      </c>
      <c r="H13" s="188" t="s">
        <v>28</v>
      </c>
      <c r="I13" s="185"/>
      <c r="J13" s="149">
        <v>10000</v>
      </c>
      <c r="K13" s="141">
        <v>1</v>
      </c>
      <c r="L13" s="51">
        <f t="shared" si="0"/>
        <v>10000</v>
      </c>
      <c r="M13" s="51"/>
      <c r="N13" s="51"/>
      <c r="O13" s="74">
        <f t="shared" si="1"/>
        <v>10000</v>
      </c>
      <c r="P13" s="49"/>
      <c r="Q13" s="49"/>
      <c r="R13" s="49"/>
      <c r="S13" s="49"/>
      <c r="T13" s="119"/>
      <c r="U13" s="50"/>
    </row>
    <row r="14" spans="1:21" ht="37.5" customHeight="1">
      <c r="A14" s="45" t="s">
        <v>116</v>
      </c>
      <c r="B14" s="70" t="s">
        <v>86</v>
      </c>
      <c r="C14" s="190" t="s">
        <v>75</v>
      </c>
      <c r="D14" s="50" t="s">
        <v>90</v>
      </c>
      <c r="E14" s="73" t="s">
        <v>80</v>
      </c>
      <c r="F14" s="188" t="s">
        <v>99</v>
      </c>
      <c r="G14" s="188" t="s">
        <v>155</v>
      </c>
      <c r="H14" s="188" t="s">
        <v>28</v>
      </c>
      <c r="I14" s="185" t="s">
        <v>100</v>
      </c>
      <c r="J14" s="149">
        <v>5000</v>
      </c>
      <c r="K14" s="141">
        <v>1</v>
      </c>
      <c r="L14" s="51">
        <f t="shared" si="0"/>
        <v>5000</v>
      </c>
      <c r="M14" s="51"/>
      <c r="N14" s="51"/>
      <c r="O14" s="74">
        <f t="shared" si="1"/>
        <v>5000</v>
      </c>
      <c r="P14" s="49"/>
      <c r="Q14" s="49"/>
      <c r="R14" s="49"/>
      <c r="S14" s="49"/>
      <c r="T14" s="120"/>
      <c r="U14" s="50"/>
    </row>
    <row r="15" spans="1:21" ht="36" customHeight="1">
      <c r="A15" s="45" t="s">
        <v>116</v>
      </c>
      <c r="B15" s="70" t="s">
        <v>86</v>
      </c>
      <c r="C15" s="241" t="s">
        <v>23</v>
      </c>
      <c r="D15" s="50" t="s">
        <v>91</v>
      </c>
      <c r="E15" s="73" t="s">
        <v>80</v>
      </c>
      <c r="F15" s="188" t="s">
        <v>169</v>
      </c>
      <c r="G15" s="188" t="s">
        <v>155</v>
      </c>
      <c r="H15" s="188" t="s">
        <v>28</v>
      </c>
      <c r="I15" s="185"/>
      <c r="J15" s="149">
        <v>7500</v>
      </c>
      <c r="K15" s="141">
        <v>1</v>
      </c>
      <c r="L15" s="51">
        <f t="shared" si="0"/>
        <v>7500</v>
      </c>
      <c r="M15" s="51"/>
      <c r="N15" s="51"/>
      <c r="O15" s="74">
        <f t="shared" si="1"/>
        <v>7500</v>
      </c>
      <c r="P15" s="49"/>
      <c r="Q15" s="49"/>
      <c r="R15" s="49"/>
      <c r="S15" s="49"/>
      <c r="T15" s="120"/>
      <c r="U15" s="50"/>
    </row>
    <row r="16" spans="1:21" ht="36.75" customHeight="1">
      <c r="A16" s="45" t="s">
        <v>116</v>
      </c>
      <c r="B16" s="70" t="s">
        <v>86</v>
      </c>
      <c r="C16" s="240" t="s">
        <v>87</v>
      </c>
      <c r="D16" s="50" t="s">
        <v>92</v>
      </c>
      <c r="E16" s="73" t="s">
        <v>80</v>
      </c>
      <c r="F16" s="188" t="s">
        <v>171</v>
      </c>
      <c r="G16" s="188" t="s">
        <v>155</v>
      </c>
      <c r="H16" s="188" t="s">
        <v>28</v>
      </c>
      <c r="I16" s="185"/>
      <c r="J16" s="149">
        <v>5000</v>
      </c>
      <c r="K16" s="141">
        <v>1</v>
      </c>
      <c r="L16" s="51">
        <f t="shared" si="0"/>
        <v>5000</v>
      </c>
      <c r="M16" s="51"/>
      <c r="N16" s="51"/>
      <c r="O16" s="74">
        <f t="shared" si="1"/>
        <v>5000</v>
      </c>
      <c r="P16" s="49"/>
      <c r="Q16" s="49"/>
      <c r="R16" s="49"/>
      <c r="S16" s="49"/>
      <c r="T16" s="120"/>
      <c r="U16" s="50"/>
    </row>
    <row r="17" spans="1:21" ht="39.75" customHeight="1">
      <c r="A17" s="45" t="s">
        <v>116</v>
      </c>
      <c r="B17" s="70" t="s">
        <v>86</v>
      </c>
      <c r="C17" s="240" t="s">
        <v>87</v>
      </c>
      <c r="D17" s="50" t="s">
        <v>93</v>
      </c>
      <c r="E17" s="73" t="s">
        <v>80</v>
      </c>
      <c r="F17" s="188" t="s">
        <v>171</v>
      </c>
      <c r="G17" s="188" t="s">
        <v>27</v>
      </c>
      <c r="H17" s="188" t="s">
        <v>28</v>
      </c>
      <c r="I17" s="185" t="s">
        <v>156</v>
      </c>
      <c r="J17" s="149">
        <v>500</v>
      </c>
      <c r="K17" s="141">
        <v>1</v>
      </c>
      <c r="L17" s="51">
        <f t="shared" si="0"/>
        <v>500</v>
      </c>
      <c r="M17" s="51"/>
      <c r="N17" s="51"/>
      <c r="O17" s="74">
        <f t="shared" si="1"/>
        <v>500</v>
      </c>
      <c r="P17" s="49"/>
      <c r="Q17" s="49"/>
      <c r="R17" s="49"/>
      <c r="S17" s="49"/>
      <c r="T17" s="120"/>
      <c r="U17" s="50"/>
    </row>
    <row r="18" spans="1:21" ht="43.5" customHeight="1">
      <c r="A18" s="45" t="s">
        <v>116</v>
      </c>
      <c r="B18" s="70" t="s">
        <v>96</v>
      </c>
      <c r="C18" s="241" t="s">
        <v>23</v>
      </c>
      <c r="D18" s="23" t="s">
        <v>94</v>
      </c>
      <c r="E18" s="73" t="s">
        <v>80</v>
      </c>
      <c r="F18" s="188" t="s">
        <v>170</v>
      </c>
      <c r="G18" s="188" t="s">
        <v>155</v>
      </c>
      <c r="H18" s="188" t="s">
        <v>28</v>
      </c>
      <c r="I18" s="185" t="s">
        <v>109</v>
      </c>
      <c r="J18" s="149">
        <v>3000</v>
      </c>
      <c r="K18" s="141">
        <v>1</v>
      </c>
      <c r="L18" s="51">
        <f t="shared" si="0"/>
        <v>3000</v>
      </c>
      <c r="M18" s="51"/>
      <c r="N18" s="51"/>
      <c r="O18" s="74">
        <f t="shared" si="1"/>
        <v>3000</v>
      </c>
      <c r="P18" s="49"/>
      <c r="Q18" s="49"/>
      <c r="R18" s="49"/>
      <c r="S18" s="49"/>
      <c r="T18" s="120"/>
      <c r="U18" s="50"/>
    </row>
    <row r="19" spans="1:21" ht="48.75" customHeight="1">
      <c r="A19" s="45" t="s">
        <v>116</v>
      </c>
      <c r="B19" s="70" t="s">
        <v>86</v>
      </c>
      <c r="C19" s="240" t="s">
        <v>87</v>
      </c>
      <c r="D19" s="50" t="s">
        <v>95</v>
      </c>
      <c r="E19" s="73" t="s">
        <v>80</v>
      </c>
      <c r="F19" s="188" t="s">
        <v>171</v>
      </c>
      <c r="G19" s="188" t="s">
        <v>27</v>
      </c>
      <c r="H19" s="188" t="s">
        <v>28</v>
      </c>
      <c r="I19" s="185" t="s">
        <v>100</v>
      </c>
      <c r="J19" s="149">
        <v>3000</v>
      </c>
      <c r="K19" s="141">
        <v>1</v>
      </c>
      <c r="L19" s="51">
        <f t="shared" si="0"/>
        <v>3000</v>
      </c>
      <c r="M19" s="51"/>
      <c r="N19" s="51"/>
      <c r="O19" s="74">
        <f t="shared" si="1"/>
        <v>3000</v>
      </c>
      <c r="P19" s="49"/>
      <c r="Q19" s="49"/>
      <c r="R19" s="49"/>
      <c r="S19" s="49"/>
      <c r="T19" s="120"/>
      <c r="U19" s="50"/>
    </row>
    <row r="20" spans="1:21" ht="49.5" customHeight="1">
      <c r="A20" s="45" t="s">
        <v>116</v>
      </c>
      <c r="B20" s="70" t="s">
        <v>86</v>
      </c>
      <c r="C20" s="70" t="s">
        <v>75</v>
      </c>
      <c r="D20" s="50" t="s">
        <v>168</v>
      </c>
      <c r="E20" s="73" t="s">
        <v>80</v>
      </c>
      <c r="F20" s="188" t="s">
        <v>99</v>
      </c>
      <c r="G20" s="188" t="s">
        <v>27</v>
      </c>
      <c r="H20" s="188" t="s">
        <v>28</v>
      </c>
      <c r="I20" s="185" t="s">
        <v>100</v>
      </c>
      <c r="J20" s="149">
        <v>7500</v>
      </c>
      <c r="K20" s="141">
        <v>1</v>
      </c>
      <c r="L20" s="51">
        <f t="shared" si="0"/>
        <v>7500</v>
      </c>
      <c r="M20" s="51"/>
      <c r="N20" s="51"/>
      <c r="O20" s="74">
        <f t="shared" si="1"/>
        <v>7500</v>
      </c>
      <c r="P20" s="49"/>
      <c r="Q20" s="49"/>
      <c r="R20" s="49"/>
      <c r="S20" s="49"/>
      <c r="T20" s="120"/>
      <c r="U20" s="50"/>
    </row>
    <row r="21" spans="1:21" ht="35.25" customHeight="1">
      <c r="A21" s="45" t="s">
        <v>116</v>
      </c>
      <c r="B21" s="70" t="s">
        <v>86</v>
      </c>
      <c r="C21" s="70" t="s">
        <v>165</v>
      </c>
      <c r="D21" s="50" t="s">
        <v>164</v>
      </c>
      <c r="E21" s="73" t="s">
        <v>80</v>
      </c>
      <c r="F21" s="188" t="s">
        <v>99</v>
      </c>
      <c r="G21" s="188" t="s">
        <v>27</v>
      </c>
      <c r="H21" s="188" t="s">
        <v>28</v>
      </c>
      <c r="I21" s="185"/>
      <c r="J21" s="149">
        <v>15000</v>
      </c>
      <c r="K21" s="141">
        <v>1</v>
      </c>
      <c r="L21" s="51">
        <f t="shared" si="0"/>
        <v>15000</v>
      </c>
      <c r="M21" s="51"/>
      <c r="N21" s="51"/>
      <c r="O21" s="74">
        <f t="shared" si="1"/>
        <v>15000</v>
      </c>
      <c r="P21" s="49"/>
      <c r="Q21" s="49"/>
      <c r="R21" s="49"/>
      <c r="S21" s="49"/>
      <c r="T21" s="120"/>
      <c r="U21" s="50"/>
    </row>
    <row r="22" spans="1:21" ht="42.75" customHeight="1">
      <c r="A22" s="215" t="s">
        <v>159</v>
      </c>
      <c r="B22" s="216"/>
      <c r="C22" s="216"/>
      <c r="D22" s="217"/>
      <c r="E22" s="218"/>
      <c r="F22" s="219"/>
      <c r="G22" s="220"/>
      <c r="H22" s="220"/>
      <c r="I22" s="221"/>
      <c r="J22" s="222"/>
      <c r="K22" s="223"/>
      <c r="L22" s="224"/>
      <c r="M22" s="224"/>
      <c r="N22" s="224"/>
      <c r="O22" s="225">
        <f>SUM(O6:O21)</f>
        <v>89818.86</v>
      </c>
      <c r="P22" s="49"/>
      <c r="Q22" s="49"/>
      <c r="R22" s="49"/>
      <c r="S22" s="49"/>
      <c r="T22" s="120"/>
      <c r="U22" s="50"/>
    </row>
    <row r="23" spans="1:21" s="157" customFormat="1" ht="15.75" customHeight="1">
      <c r="A23" s="204"/>
      <c r="B23" s="205"/>
      <c r="C23" s="205"/>
      <c r="D23" s="206"/>
      <c r="E23" s="207"/>
      <c r="F23" s="208"/>
      <c r="G23" s="209"/>
      <c r="H23" s="209"/>
      <c r="I23" s="210"/>
      <c r="J23" s="211"/>
      <c r="K23" s="212"/>
      <c r="L23" s="213"/>
      <c r="M23" s="213"/>
      <c r="N23" s="213"/>
      <c r="O23" s="249"/>
      <c r="P23" s="49"/>
      <c r="Q23" s="49"/>
      <c r="R23" s="49"/>
      <c r="S23" s="49"/>
      <c r="T23" s="120"/>
      <c r="U23" s="50"/>
    </row>
    <row r="24" spans="1:21" ht="38.25" customHeight="1">
      <c r="A24" s="143" t="s">
        <v>114</v>
      </c>
      <c r="B24" s="70" t="s">
        <v>96</v>
      </c>
      <c r="C24" s="70" t="s">
        <v>75</v>
      </c>
      <c r="D24" s="144" t="s">
        <v>97</v>
      </c>
      <c r="E24" s="146" t="s">
        <v>98</v>
      </c>
      <c r="F24" s="203" t="s">
        <v>99</v>
      </c>
      <c r="G24" s="145" t="s">
        <v>27</v>
      </c>
      <c r="H24" s="145" t="s">
        <v>158</v>
      </c>
      <c r="I24" s="147" t="s">
        <v>100</v>
      </c>
      <c r="J24" s="150">
        <v>11255</v>
      </c>
      <c r="K24" s="156">
        <v>1</v>
      </c>
      <c r="L24" s="155">
        <f>J24*K24</f>
        <v>11255</v>
      </c>
      <c r="M24" s="155">
        <f>L24*0.09</f>
        <v>1012.9499999999999</v>
      </c>
      <c r="N24" s="155">
        <v>225.1</v>
      </c>
      <c r="O24" s="74">
        <f>L24+M24+N24</f>
        <v>12493.050000000001</v>
      </c>
      <c r="P24" s="49"/>
      <c r="Q24" s="49"/>
      <c r="R24" s="49"/>
      <c r="S24" s="49"/>
      <c r="T24" s="120"/>
      <c r="U24" s="50"/>
    </row>
    <row r="25" spans="1:21" ht="105" customHeight="1">
      <c r="A25" s="143" t="s">
        <v>114</v>
      </c>
      <c r="B25" s="70" t="s">
        <v>96</v>
      </c>
      <c r="C25" s="70" t="s">
        <v>75</v>
      </c>
      <c r="D25" s="144" t="s">
        <v>113</v>
      </c>
      <c r="E25" s="146" t="s">
        <v>98</v>
      </c>
      <c r="F25" s="203" t="s">
        <v>99</v>
      </c>
      <c r="G25" s="145" t="s">
        <v>27</v>
      </c>
      <c r="H25" s="145" t="s">
        <v>28</v>
      </c>
      <c r="I25" s="147" t="s">
        <v>100</v>
      </c>
      <c r="J25" s="153">
        <v>12000</v>
      </c>
      <c r="K25" s="156"/>
      <c r="L25" s="155" t="s">
        <v>4</v>
      </c>
      <c r="M25" s="155">
        <v>1080</v>
      </c>
      <c r="N25" s="155">
        <v>240</v>
      </c>
      <c r="O25" s="74">
        <f aca="true" t="shared" si="2" ref="O25:O30">J25+M25+N25</f>
        <v>13320</v>
      </c>
      <c r="P25" s="49"/>
      <c r="Q25" s="49"/>
      <c r="R25" s="49"/>
      <c r="S25" s="49"/>
      <c r="T25" s="120"/>
      <c r="U25" s="50"/>
    </row>
    <row r="26" spans="1:21" ht="51" customHeight="1">
      <c r="A26" s="143" t="s">
        <v>114</v>
      </c>
      <c r="B26" s="70" t="s">
        <v>96</v>
      </c>
      <c r="C26" s="70" t="s">
        <v>101</v>
      </c>
      <c r="D26" s="144" t="s">
        <v>102</v>
      </c>
      <c r="E26" s="146" t="s">
        <v>98</v>
      </c>
      <c r="F26" s="203" t="s">
        <v>99</v>
      </c>
      <c r="G26" s="145" t="s">
        <v>27</v>
      </c>
      <c r="H26" s="145" t="s">
        <v>28</v>
      </c>
      <c r="I26" s="147" t="s">
        <v>100</v>
      </c>
      <c r="J26" s="153">
        <v>4000</v>
      </c>
      <c r="K26" s="156"/>
      <c r="L26" s="155" t="s">
        <v>4</v>
      </c>
      <c r="M26" s="155">
        <v>360</v>
      </c>
      <c r="N26" s="155">
        <v>0</v>
      </c>
      <c r="O26" s="74">
        <f t="shared" si="2"/>
        <v>4360</v>
      </c>
      <c r="P26" s="49"/>
      <c r="Q26" s="49"/>
      <c r="R26" s="49"/>
      <c r="S26" s="49"/>
      <c r="T26" s="120"/>
      <c r="U26" s="50"/>
    </row>
    <row r="27" spans="1:21" ht="36" customHeight="1">
      <c r="A27" s="143" t="s">
        <v>114</v>
      </c>
      <c r="B27" s="70" t="s">
        <v>96</v>
      </c>
      <c r="C27" s="70" t="s">
        <v>103</v>
      </c>
      <c r="D27" s="144" t="s">
        <v>104</v>
      </c>
      <c r="E27" s="146" t="s">
        <v>98</v>
      </c>
      <c r="F27" s="203" t="s">
        <v>99</v>
      </c>
      <c r="G27" s="145" t="s">
        <v>27</v>
      </c>
      <c r="H27" s="145" t="s">
        <v>28</v>
      </c>
      <c r="I27" s="147" t="s">
        <v>100</v>
      </c>
      <c r="J27" s="153">
        <v>3000</v>
      </c>
      <c r="K27" s="156"/>
      <c r="L27" s="155" t="s">
        <v>4</v>
      </c>
      <c r="M27" s="155">
        <v>270</v>
      </c>
      <c r="N27" s="155">
        <v>60</v>
      </c>
      <c r="O27" s="74">
        <f t="shared" si="2"/>
        <v>3330</v>
      </c>
      <c r="P27" s="49"/>
      <c r="Q27" s="49"/>
      <c r="R27" s="49"/>
      <c r="S27" s="49"/>
      <c r="T27" s="120"/>
      <c r="U27" s="50"/>
    </row>
    <row r="28" spans="1:21" ht="43.5" customHeight="1">
      <c r="A28" s="143" t="s">
        <v>114</v>
      </c>
      <c r="B28" s="70" t="s">
        <v>96</v>
      </c>
      <c r="C28" s="70" t="s">
        <v>105</v>
      </c>
      <c r="D28" s="144" t="s">
        <v>106</v>
      </c>
      <c r="E28" s="146" t="s">
        <v>98</v>
      </c>
      <c r="F28" s="203" t="s">
        <v>99</v>
      </c>
      <c r="G28" s="145" t="s">
        <v>27</v>
      </c>
      <c r="H28" s="145" t="s">
        <v>28</v>
      </c>
      <c r="I28" s="147" t="s">
        <v>107</v>
      </c>
      <c r="J28" s="153">
        <v>2000</v>
      </c>
      <c r="K28" s="156"/>
      <c r="L28" s="155" t="s">
        <v>4</v>
      </c>
      <c r="M28" s="155">
        <v>180</v>
      </c>
      <c r="N28" s="155">
        <v>40</v>
      </c>
      <c r="O28" s="74">
        <f t="shared" si="2"/>
        <v>2220</v>
      </c>
      <c r="P28" s="49"/>
      <c r="Q28" s="49"/>
      <c r="R28" s="49"/>
      <c r="S28" s="49"/>
      <c r="T28" s="120"/>
      <c r="U28" s="50"/>
    </row>
    <row r="29" spans="1:21" ht="37.5" customHeight="1">
      <c r="A29" s="143" t="s">
        <v>114</v>
      </c>
      <c r="B29" s="70" t="s">
        <v>86</v>
      </c>
      <c r="C29" s="70" t="s">
        <v>103</v>
      </c>
      <c r="D29" s="148" t="s">
        <v>108</v>
      </c>
      <c r="E29" s="146" t="s">
        <v>98</v>
      </c>
      <c r="F29" s="203" t="s">
        <v>99</v>
      </c>
      <c r="G29" s="145" t="s">
        <v>27</v>
      </c>
      <c r="H29" s="145" t="s">
        <v>28</v>
      </c>
      <c r="I29" s="147" t="s">
        <v>109</v>
      </c>
      <c r="J29" s="154">
        <v>2500</v>
      </c>
      <c r="K29" s="156"/>
      <c r="L29" s="155" t="s">
        <v>4</v>
      </c>
      <c r="M29" s="155">
        <v>225</v>
      </c>
      <c r="N29" s="155">
        <v>50</v>
      </c>
      <c r="O29" s="74">
        <f t="shared" si="2"/>
        <v>2775</v>
      </c>
      <c r="P29" s="49"/>
      <c r="Q29" s="49"/>
      <c r="R29" s="49"/>
      <c r="S29" s="49"/>
      <c r="T29" s="120"/>
      <c r="U29" s="50"/>
    </row>
    <row r="30" spans="1:21" ht="36" customHeight="1">
      <c r="A30" s="143" t="s">
        <v>114</v>
      </c>
      <c r="B30" s="70" t="s">
        <v>96</v>
      </c>
      <c r="C30" s="70" t="s">
        <v>110</v>
      </c>
      <c r="D30" s="148" t="s">
        <v>111</v>
      </c>
      <c r="E30" s="146" t="s">
        <v>98</v>
      </c>
      <c r="F30" s="203" t="s">
        <v>172</v>
      </c>
      <c r="G30" s="145" t="s">
        <v>27</v>
      </c>
      <c r="H30" s="145" t="s">
        <v>28</v>
      </c>
      <c r="I30" s="147" t="s">
        <v>29</v>
      </c>
      <c r="J30" s="154">
        <v>3000</v>
      </c>
      <c r="K30" s="145"/>
      <c r="L30" s="155" t="s">
        <v>4</v>
      </c>
      <c r="M30" s="155">
        <v>0</v>
      </c>
      <c r="N30" s="155">
        <v>0</v>
      </c>
      <c r="O30" s="74">
        <f t="shared" si="2"/>
        <v>3000</v>
      </c>
      <c r="P30" s="49"/>
      <c r="Q30" s="49"/>
      <c r="R30" s="49"/>
      <c r="S30" s="49"/>
      <c r="T30" s="120"/>
      <c r="U30" s="50"/>
    </row>
    <row r="31" spans="1:21" ht="45" customHeight="1">
      <c r="A31" s="215" t="s">
        <v>166</v>
      </c>
      <c r="B31" s="216"/>
      <c r="C31" s="216"/>
      <c r="D31" s="217"/>
      <c r="E31" s="218"/>
      <c r="F31" s="220"/>
      <c r="G31" s="220"/>
      <c r="H31" s="220"/>
      <c r="I31" s="221"/>
      <c r="J31" s="222"/>
      <c r="K31" s="223"/>
      <c r="L31" s="224"/>
      <c r="M31" s="224"/>
      <c r="N31" s="224"/>
      <c r="O31" s="225">
        <f>SUM(O24:O30)</f>
        <v>41498.05</v>
      </c>
      <c r="P31" s="49"/>
      <c r="Q31" s="49"/>
      <c r="R31" s="49"/>
      <c r="S31" s="49"/>
      <c r="T31" s="120"/>
      <c r="U31" s="50"/>
    </row>
    <row r="32" spans="1:21" ht="12.75" customHeight="1">
      <c r="A32" s="204"/>
      <c r="B32" s="205"/>
      <c r="C32" s="205"/>
      <c r="D32" s="206"/>
      <c r="E32" s="207"/>
      <c r="F32" s="209"/>
      <c r="G32" s="209"/>
      <c r="H32" s="209"/>
      <c r="I32" s="210"/>
      <c r="J32" s="211"/>
      <c r="K32" s="212"/>
      <c r="L32" s="213"/>
      <c r="M32" s="213"/>
      <c r="N32" s="213"/>
      <c r="O32" s="249"/>
      <c r="P32" s="49"/>
      <c r="Q32" s="49"/>
      <c r="R32" s="49"/>
      <c r="S32" s="49"/>
      <c r="T32" s="120"/>
      <c r="U32" s="50"/>
    </row>
    <row r="33" spans="1:21" ht="35.25" customHeight="1">
      <c r="A33" s="158" t="s">
        <v>162</v>
      </c>
      <c r="B33" s="190" t="s">
        <v>86</v>
      </c>
      <c r="C33" s="190" t="s">
        <v>75</v>
      </c>
      <c r="D33" s="50" t="s">
        <v>117</v>
      </c>
      <c r="E33" s="186" t="s">
        <v>128</v>
      </c>
      <c r="F33" s="159" t="s">
        <v>118</v>
      </c>
      <c r="G33" s="159" t="s">
        <v>119</v>
      </c>
      <c r="H33" s="160" t="s">
        <v>120</v>
      </c>
      <c r="I33" s="159">
        <v>1</v>
      </c>
      <c r="J33" s="161">
        <v>5000</v>
      </c>
      <c r="K33" s="162">
        <v>1</v>
      </c>
      <c r="L33" s="163">
        <v>5000</v>
      </c>
      <c r="M33" s="164">
        <v>250</v>
      </c>
      <c r="N33" s="165">
        <v>250</v>
      </c>
      <c r="O33" s="166">
        <f>L33+M33+N33</f>
        <v>5500</v>
      </c>
      <c r="P33" s="49"/>
      <c r="Q33" s="49"/>
      <c r="R33" s="49"/>
      <c r="S33" s="49"/>
      <c r="T33" s="120"/>
      <c r="U33" s="50"/>
    </row>
    <row r="34" spans="1:21" ht="31.5" customHeight="1">
      <c r="A34" s="158" t="s">
        <v>163</v>
      </c>
      <c r="B34" s="190" t="s">
        <v>86</v>
      </c>
      <c r="C34" s="190" t="s">
        <v>75</v>
      </c>
      <c r="D34" s="56" t="s">
        <v>121</v>
      </c>
      <c r="E34" s="186" t="s">
        <v>128</v>
      </c>
      <c r="F34" s="168" t="s">
        <v>118</v>
      </c>
      <c r="G34" s="168" t="s">
        <v>119</v>
      </c>
      <c r="H34" s="169"/>
      <c r="I34" s="168">
        <v>5</v>
      </c>
      <c r="J34" s="170">
        <v>1000</v>
      </c>
      <c r="K34" s="171">
        <v>1</v>
      </c>
      <c r="L34" s="172">
        <v>1000</v>
      </c>
      <c r="M34" s="173">
        <v>100</v>
      </c>
      <c r="N34" s="174">
        <v>100</v>
      </c>
      <c r="O34" s="166">
        <f>L34+M34+N34</f>
        <v>1200</v>
      </c>
      <c r="P34" s="49"/>
      <c r="Q34" s="49"/>
      <c r="R34" s="49"/>
      <c r="S34" s="49"/>
      <c r="T34" s="120"/>
      <c r="U34" s="50"/>
    </row>
    <row r="35" spans="1:21" ht="42.75" customHeight="1">
      <c r="A35" s="158" t="s">
        <v>145</v>
      </c>
      <c r="B35" s="190" t="s">
        <v>86</v>
      </c>
      <c r="C35" s="190" t="s">
        <v>75</v>
      </c>
      <c r="D35" s="177" t="s">
        <v>122</v>
      </c>
      <c r="E35" s="186" t="s">
        <v>128</v>
      </c>
      <c r="F35" s="168" t="s">
        <v>118</v>
      </c>
      <c r="G35" s="168" t="s">
        <v>119</v>
      </c>
      <c r="H35" s="169"/>
      <c r="I35" s="168">
        <v>5</v>
      </c>
      <c r="J35" s="170">
        <v>1000</v>
      </c>
      <c r="K35" s="171">
        <v>1</v>
      </c>
      <c r="L35" s="172">
        <v>1000</v>
      </c>
      <c r="M35" s="173">
        <v>100</v>
      </c>
      <c r="N35" s="174">
        <v>100</v>
      </c>
      <c r="O35" s="166">
        <f>L35+M35+N35</f>
        <v>1200</v>
      </c>
      <c r="P35" s="49"/>
      <c r="Q35" s="49"/>
      <c r="R35" s="49"/>
      <c r="S35" s="49"/>
      <c r="T35" s="120"/>
      <c r="U35" s="50"/>
    </row>
    <row r="36" spans="1:21" ht="31.5" customHeight="1">
      <c r="A36" s="158" t="s">
        <v>145</v>
      </c>
      <c r="B36" s="190" t="s">
        <v>86</v>
      </c>
      <c r="C36" s="190" t="s">
        <v>75</v>
      </c>
      <c r="D36" s="144" t="s">
        <v>123</v>
      </c>
      <c r="E36" s="186" t="s">
        <v>128</v>
      </c>
      <c r="F36" s="168" t="s">
        <v>118</v>
      </c>
      <c r="G36" s="168" t="s">
        <v>119</v>
      </c>
      <c r="H36" s="169"/>
      <c r="I36" s="168">
        <v>5</v>
      </c>
      <c r="J36" s="170">
        <v>500</v>
      </c>
      <c r="K36" s="171">
        <v>2</v>
      </c>
      <c r="L36" s="172">
        <v>1000</v>
      </c>
      <c r="M36" s="173">
        <v>100</v>
      </c>
      <c r="N36" s="174">
        <v>100</v>
      </c>
      <c r="O36" s="166">
        <v>1200</v>
      </c>
      <c r="P36" s="49"/>
      <c r="Q36" s="49"/>
      <c r="R36" s="49"/>
      <c r="S36" s="49"/>
      <c r="T36" s="120"/>
      <c r="U36" s="50"/>
    </row>
    <row r="37" spans="1:21" ht="31.5" customHeight="1">
      <c r="A37" s="158" t="s">
        <v>145</v>
      </c>
      <c r="B37" s="190" t="s">
        <v>86</v>
      </c>
      <c r="C37" s="190" t="s">
        <v>75</v>
      </c>
      <c r="D37" s="178" t="s">
        <v>124</v>
      </c>
      <c r="E37" s="186" t="s">
        <v>128</v>
      </c>
      <c r="F37" s="168" t="s">
        <v>118</v>
      </c>
      <c r="G37" s="168" t="s">
        <v>119</v>
      </c>
      <c r="H37" s="169"/>
      <c r="I37" s="168">
        <v>5</v>
      </c>
      <c r="J37" s="170">
        <v>1500</v>
      </c>
      <c r="K37" s="171">
        <v>1</v>
      </c>
      <c r="L37" s="172">
        <v>1500</v>
      </c>
      <c r="M37" s="173">
        <v>150</v>
      </c>
      <c r="N37" s="174">
        <v>150</v>
      </c>
      <c r="O37" s="166">
        <v>1800</v>
      </c>
      <c r="P37" s="49"/>
      <c r="Q37" s="49"/>
      <c r="R37" s="49"/>
      <c r="S37" s="49"/>
      <c r="T37" s="120"/>
      <c r="U37" s="50"/>
    </row>
    <row r="38" spans="1:21" ht="31.5" customHeight="1">
      <c r="A38" s="158" t="s">
        <v>145</v>
      </c>
      <c r="B38" s="190" t="s">
        <v>86</v>
      </c>
      <c r="C38" s="190" t="s">
        <v>75</v>
      </c>
      <c r="D38" s="178" t="s">
        <v>125</v>
      </c>
      <c r="E38" s="186" t="s">
        <v>128</v>
      </c>
      <c r="F38" s="168" t="s">
        <v>118</v>
      </c>
      <c r="G38" s="168" t="s">
        <v>119</v>
      </c>
      <c r="H38" s="169"/>
      <c r="I38" s="168">
        <v>5</v>
      </c>
      <c r="J38" s="170">
        <v>1200</v>
      </c>
      <c r="K38" s="171">
        <v>1</v>
      </c>
      <c r="L38" s="172">
        <v>1200</v>
      </c>
      <c r="M38" s="173">
        <v>120</v>
      </c>
      <c r="N38" s="174">
        <v>120</v>
      </c>
      <c r="O38" s="166">
        <v>1440</v>
      </c>
      <c r="P38" s="49"/>
      <c r="Q38" s="49"/>
      <c r="R38" s="49"/>
      <c r="S38" s="49"/>
      <c r="T38" s="120"/>
      <c r="U38" s="50"/>
    </row>
    <row r="39" spans="1:21" ht="31.5" customHeight="1">
      <c r="A39" s="158" t="s">
        <v>145</v>
      </c>
      <c r="B39" s="190" t="s">
        <v>86</v>
      </c>
      <c r="C39" s="190" t="s">
        <v>75</v>
      </c>
      <c r="D39" s="179" t="s">
        <v>126</v>
      </c>
      <c r="E39" s="186" t="s">
        <v>128</v>
      </c>
      <c r="F39" s="168" t="s">
        <v>118</v>
      </c>
      <c r="G39" s="167" t="s">
        <v>119</v>
      </c>
      <c r="H39" s="175"/>
      <c r="I39" s="167">
        <v>1</v>
      </c>
      <c r="J39" s="170">
        <v>2000</v>
      </c>
      <c r="K39" s="171">
        <v>1</v>
      </c>
      <c r="L39" s="172">
        <v>2000</v>
      </c>
      <c r="M39" s="173">
        <v>200</v>
      </c>
      <c r="N39" s="174">
        <v>200</v>
      </c>
      <c r="O39" s="176">
        <v>2400</v>
      </c>
      <c r="P39" s="49"/>
      <c r="Q39" s="49"/>
      <c r="R39" s="49"/>
      <c r="S39" s="49"/>
      <c r="T39" s="119"/>
      <c r="U39" s="50"/>
    </row>
    <row r="40" spans="1:21" ht="31.5" customHeight="1">
      <c r="A40" s="158" t="s">
        <v>145</v>
      </c>
      <c r="B40" s="190" t="s">
        <v>86</v>
      </c>
      <c r="C40" s="190" t="s">
        <v>75</v>
      </c>
      <c r="D40" s="66" t="s">
        <v>127</v>
      </c>
      <c r="E40" s="50" t="s">
        <v>128</v>
      </c>
      <c r="F40" s="188" t="s">
        <v>118</v>
      </c>
      <c r="G40" s="65" t="s">
        <v>119</v>
      </c>
      <c r="H40" s="65" t="s">
        <v>120</v>
      </c>
      <c r="I40" s="65">
        <v>5</v>
      </c>
      <c r="J40" s="51">
        <v>1000</v>
      </c>
      <c r="K40" s="188">
        <v>1</v>
      </c>
      <c r="L40" s="51">
        <v>1000</v>
      </c>
      <c r="M40" s="51">
        <f>(1000*0.09)+1000</f>
        <v>1090</v>
      </c>
      <c r="N40" s="51">
        <v>0</v>
      </c>
      <c r="O40" s="180">
        <f>M40+N40</f>
        <v>1090</v>
      </c>
      <c r="P40" s="49"/>
      <c r="Q40" s="49"/>
      <c r="R40" s="49"/>
      <c r="S40" s="49"/>
      <c r="T40" s="119"/>
      <c r="U40" s="50"/>
    </row>
    <row r="41" spans="1:21" ht="31.5" customHeight="1">
      <c r="A41" s="158" t="s">
        <v>145</v>
      </c>
      <c r="B41" s="190" t="s">
        <v>86</v>
      </c>
      <c r="C41" s="190" t="s">
        <v>75</v>
      </c>
      <c r="D41" s="66" t="s">
        <v>129</v>
      </c>
      <c r="E41" s="50" t="s">
        <v>128</v>
      </c>
      <c r="F41" s="188" t="s">
        <v>118</v>
      </c>
      <c r="G41" s="65" t="s">
        <v>119</v>
      </c>
      <c r="H41" s="65" t="s">
        <v>130</v>
      </c>
      <c r="I41" s="65">
        <v>5</v>
      </c>
      <c r="J41" s="51">
        <v>233.75</v>
      </c>
      <c r="K41" s="188">
        <v>1</v>
      </c>
      <c r="L41" s="51">
        <v>233.75</v>
      </c>
      <c r="M41" s="51">
        <f>(L41*0.09)+L41</f>
        <v>254.7875</v>
      </c>
      <c r="N41" s="51">
        <v>18.72</v>
      </c>
      <c r="O41" s="180">
        <f>M41+N41</f>
        <v>273.5075</v>
      </c>
      <c r="P41" s="49"/>
      <c r="Q41" s="49"/>
      <c r="R41" s="49"/>
      <c r="S41" s="49"/>
      <c r="T41" s="119"/>
      <c r="U41" s="50"/>
    </row>
    <row r="42" spans="1:21" ht="31.5" customHeight="1">
      <c r="A42" s="158" t="s">
        <v>145</v>
      </c>
      <c r="B42" s="190" t="s">
        <v>86</v>
      </c>
      <c r="C42" s="190" t="s">
        <v>75</v>
      </c>
      <c r="D42" s="186" t="s">
        <v>131</v>
      </c>
      <c r="E42" s="50" t="s">
        <v>132</v>
      </c>
      <c r="F42" s="188" t="s">
        <v>118</v>
      </c>
      <c r="G42" s="65" t="s">
        <v>119</v>
      </c>
      <c r="H42" s="65" t="s">
        <v>120</v>
      </c>
      <c r="I42" s="65">
        <v>1</v>
      </c>
      <c r="J42" s="51">
        <v>2500</v>
      </c>
      <c r="K42" s="188">
        <v>1</v>
      </c>
      <c r="L42" s="51">
        <v>2500</v>
      </c>
      <c r="M42" s="51">
        <v>0</v>
      </c>
      <c r="N42" s="51">
        <v>0</v>
      </c>
      <c r="O42" s="180">
        <v>2500</v>
      </c>
      <c r="P42" s="49"/>
      <c r="Q42" s="49"/>
      <c r="R42" s="49"/>
      <c r="S42" s="49"/>
      <c r="T42" s="119"/>
      <c r="U42" s="50"/>
    </row>
    <row r="43" spans="1:21" ht="31.5" customHeight="1">
      <c r="A43" s="158" t="s">
        <v>145</v>
      </c>
      <c r="B43" s="190" t="s">
        <v>86</v>
      </c>
      <c r="C43" s="190" t="s">
        <v>75</v>
      </c>
      <c r="D43" s="66" t="s">
        <v>133</v>
      </c>
      <c r="E43" s="50" t="s">
        <v>134</v>
      </c>
      <c r="F43" s="188" t="s">
        <v>118</v>
      </c>
      <c r="G43" s="65" t="s">
        <v>119</v>
      </c>
      <c r="H43" s="65" t="s">
        <v>135</v>
      </c>
      <c r="I43" s="65">
        <v>3</v>
      </c>
      <c r="J43" s="51">
        <v>20</v>
      </c>
      <c r="K43" s="188">
        <v>60</v>
      </c>
      <c r="L43" s="51">
        <f aca="true" t="shared" si="3" ref="L43:L48">J43*K43</f>
        <v>1200</v>
      </c>
      <c r="M43" s="181">
        <f aca="true" t="shared" si="4" ref="M43:M49">(L43*0.09)+L43</f>
        <v>1308</v>
      </c>
      <c r="N43" s="51">
        <v>0</v>
      </c>
      <c r="O43" s="180">
        <f aca="true" t="shared" si="5" ref="O43:O49">M43+N43</f>
        <v>1308</v>
      </c>
      <c r="P43" s="49"/>
      <c r="Q43" s="49"/>
      <c r="R43" s="49"/>
      <c r="S43" s="49"/>
      <c r="T43" s="119"/>
      <c r="U43" s="50"/>
    </row>
    <row r="44" spans="1:21" ht="31.5" customHeight="1">
      <c r="A44" s="158" t="s">
        <v>145</v>
      </c>
      <c r="B44" s="190" t="s">
        <v>86</v>
      </c>
      <c r="C44" s="190" t="s">
        <v>75</v>
      </c>
      <c r="D44" s="66" t="s">
        <v>136</v>
      </c>
      <c r="E44" s="66" t="s">
        <v>137</v>
      </c>
      <c r="F44" s="188" t="s">
        <v>118</v>
      </c>
      <c r="G44" s="65" t="s">
        <v>119</v>
      </c>
      <c r="H44" s="65" t="s">
        <v>120</v>
      </c>
      <c r="I44" s="65">
        <v>1</v>
      </c>
      <c r="J44" s="51">
        <v>0.83</v>
      </c>
      <c r="K44" s="188">
        <v>1000</v>
      </c>
      <c r="L44" s="51">
        <f t="shared" si="3"/>
        <v>830</v>
      </c>
      <c r="M44" s="181">
        <f t="shared" si="4"/>
        <v>904.7</v>
      </c>
      <c r="N44" s="51">
        <v>0</v>
      </c>
      <c r="O44" s="180">
        <f t="shared" si="5"/>
        <v>904.7</v>
      </c>
      <c r="P44" s="49"/>
      <c r="Q44" s="49"/>
      <c r="R44" s="49"/>
      <c r="S44" s="49"/>
      <c r="T44" s="119"/>
      <c r="U44" s="50"/>
    </row>
    <row r="45" spans="1:21" ht="31.5" customHeight="1">
      <c r="A45" s="158" t="s">
        <v>145</v>
      </c>
      <c r="B45" s="190" t="s">
        <v>86</v>
      </c>
      <c r="C45" s="190" t="s">
        <v>75</v>
      </c>
      <c r="D45" s="66" t="s">
        <v>138</v>
      </c>
      <c r="E45" s="66" t="s">
        <v>137</v>
      </c>
      <c r="F45" s="188" t="s">
        <v>118</v>
      </c>
      <c r="G45" s="65" t="s">
        <v>119</v>
      </c>
      <c r="H45" s="65" t="s">
        <v>120</v>
      </c>
      <c r="I45" s="65">
        <v>5</v>
      </c>
      <c r="J45" s="51">
        <v>52.96</v>
      </c>
      <c r="K45" s="188">
        <v>20</v>
      </c>
      <c r="L45" s="51">
        <f t="shared" si="3"/>
        <v>1059.2</v>
      </c>
      <c r="M45" s="51">
        <f t="shared" si="4"/>
        <v>1154.528</v>
      </c>
      <c r="N45" s="51">
        <v>100</v>
      </c>
      <c r="O45" s="180">
        <f t="shared" si="5"/>
        <v>1254.528</v>
      </c>
      <c r="P45" s="182"/>
      <c r="Q45" s="49"/>
      <c r="R45" s="49"/>
      <c r="S45" s="49"/>
      <c r="T45" s="119"/>
      <c r="U45" s="50"/>
    </row>
    <row r="46" spans="1:21" ht="31.5" customHeight="1">
      <c r="A46" s="158" t="s">
        <v>145</v>
      </c>
      <c r="B46" s="190" t="s">
        <v>86</v>
      </c>
      <c r="C46" s="190" t="s">
        <v>75</v>
      </c>
      <c r="D46" s="66" t="s">
        <v>139</v>
      </c>
      <c r="E46" s="66" t="s">
        <v>140</v>
      </c>
      <c r="F46" s="188" t="s">
        <v>118</v>
      </c>
      <c r="G46" s="65" t="s">
        <v>119</v>
      </c>
      <c r="H46" s="65" t="s">
        <v>120</v>
      </c>
      <c r="I46" s="65">
        <v>5</v>
      </c>
      <c r="J46" s="51">
        <v>109</v>
      </c>
      <c r="K46" s="188">
        <v>15</v>
      </c>
      <c r="L46" s="51">
        <f t="shared" si="3"/>
        <v>1635</v>
      </c>
      <c r="M46" s="51">
        <f t="shared" si="4"/>
        <v>1782.15</v>
      </c>
      <c r="N46" s="51">
        <v>100</v>
      </c>
      <c r="O46" s="180">
        <f t="shared" si="5"/>
        <v>1882.15</v>
      </c>
      <c r="P46" s="101"/>
      <c r="Q46" s="102"/>
      <c r="R46" s="102"/>
      <c r="S46" s="102"/>
      <c r="T46" s="121"/>
      <c r="U46" s="122"/>
    </row>
    <row r="47" spans="1:21" ht="31.5" customHeight="1">
      <c r="A47" s="158" t="s">
        <v>145</v>
      </c>
      <c r="B47" s="190" t="s">
        <v>86</v>
      </c>
      <c r="C47" s="190" t="s">
        <v>75</v>
      </c>
      <c r="D47" s="66" t="s">
        <v>141</v>
      </c>
      <c r="E47" s="66" t="s">
        <v>137</v>
      </c>
      <c r="F47" s="188" t="s">
        <v>118</v>
      </c>
      <c r="G47" s="65" t="s">
        <v>119</v>
      </c>
      <c r="H47" s="65" t="s">
        <v>120</v>
      </c>
      <c r="I47" s="65">
        <v>5</v>
      </c>
      <c r="J47" s="51">
        <v>26.46</v>
      </c>
      <c r="K47" s="188">
        <v>20</v>
      </c>
      <c r="L47" s="51">
        <f t="shared" si="3"/>
        <v>529.2</v>
      </c>
      <c r="M47" s="51">
        <f t="shared" si="4"/>
        <v>576.8280000000001</v>
      </c>
      <c r="N47" s="51">
        <v>100</v>
      </c>
      <c r="O47" s="180">
        <f t="shared" si="5"/>
        <v>676.8280000000001</v>
      </c>
      <c r="P47" s="101"/>
      <c r="Q47" s="102"/>
      <c r="R47" s="102"/>
      <c r="S47" s="102"/>
      <c r="T47" s="121"/>
      <c r="U47" s="135"/>
    </row>
    <row r="48" spans="1:20" ht="25.5">
      <c r="A48" s="158" t="s">
        <v>145</v>
      </c>
      <c r="B48" s="190" t="s">
        <v>86</v>
      </c>
      <c r="C48" s="190" t="s">
        <v>75</v>
      </c>
      <c r="D48" s="66" t="s">
        <v>142</v>
      </c>
      <c r="E48" s="50" t="s">
        <v>143</v>
      </c>
      <c r="F48" s="188" t="s">
        <v>118</v>
      </c>
      <c r="G48" s="65" t="s">
        <v>119</v>
      </c>
      <c r="H48" s="65" t="s">
        <v>120</v>
      </c>
      <c r="I48" s="65">
        <v>5</v>
      </c>
      <c r="J48" s="51">
        <v>150</v>
      </c>
      <c r="K48" s="188">
        <v>15</v>
      </c>
      <c r="L48" s="51">
        <f t="shared" si="3"/>
        <v>2250</v>
      </c>
      <c r="M48" s="51">
        <f t="shared" si="4"/>
        <v>2452.5</v>
      </c>
      <c r="N48" s="51">
        <v>0</v>
      </c>
      <c r="O48" s="180">
        <f t="shared" si="5"/>
        <v>2452.5</v>
      </c>
      <c r="P48" s="101"/>
      <c r="Q48" s="102"/>
      <c r="R48" s="102"/>
      <c r="S48" s="102"/>
      <c r="T48" s="121"/>
    </row>
    <row r="49" spans="1:20" ht="25.5">
      <c r="A49" s="183" t="s">
        <v>145</v>
      </c>
      <c r="B49" s="190" t="s">
        <v>86</v>
      </c>
      <c r="C49" s="190" t="s">
        <v>75</v>
      </c>
      <c r="D49" s="186" t="s">
        <v>144</v>
      </c>
      <c r="E49" s="186" t="s">
        <v>143</v>
      </c>
      <c r="F49" s="188" t="s">
        <v>118</v>
      </c>
      <c r="G49" s="188" t="s">
        <v>119</v>
      </c>
      <c r="H49" s="188" t="s">
        <v>120</v>
      </c>
      <c r="I49" s="188">
        <v>2</v>
      </c>
      <c r="J49" s="201">
        <v>70</v>
      </c>
      <c r="K49" s="188">
        <v>20</v>
      </c>
      <c r="L49" s="202">
        <v>1400</v>
      </c>
      <c r="M49" s="187">
        <f t="shared" si="4"/>
        <v>1526</v>
      </c>
      <c r="N49" s="201">
        <v>50</v>
      </c>
      <c r="O49" s="180">
        <f t="shared" si="5"/>
        <v>1576</v>
      </c>
      <c r="P49" s="101"/>
      <c r="Q49" s="102"/>
      <c r="R49" s="102"/>
      <c r="S49" s="102"/>
      <c r="T49" s="121"/>
    </row>
    <row r="50" spans="1:21" s="195" customFormat="1" ht="51" customHeight="1">
      <c r="A50" s="226" t="s">
        <v>167</v>
      </c>
      <c r="B50" s="216"/>
      <c r="C50" s="216"/>
      <c r="D50" s="217"/>
      <c r="E50" s="217"/>
      <c r="F50" s="220"/>
      <c r="G50" s="220"/>
      <c r="H50" s="220"/>
      <c r="I50" s="220"/>
      <c r="J50" s="227"/>
      <c r="K50" s="220"/>
      <c r="L50" s="228"/>
      <c r="M50" s="224"/>
      <c r="N50" s="227"/>
      <c r="O50" s="229">
        <f>SUM(O33:O49)</f>
        <v>28658.2135</v>
      </c>
      <c r="P50" s="194"/>
      <c r="Q50" s="194"/>
      <c r="R50" s="194"/>
      <c r="S50" s="194"/>
      <c r="T50" s="197"/>
      <c r="U50" s="196"/>
    </row>
    <row r="51" spans="1:21" s="195" customFormat="1" ht="19.5" customHeight="1">
      <c r="A51" s="242" t="s">
        <v>4</v>
      </c>
      <c r="B51" s="205"/>
      <c r="C51" s="205"/>
      <c r="D51" s="243"/>
      <c r="E51" s="243"/>
      <c r="F51" s="244"/>
      <c r="G51" s="244"/>
      <c r="H51" s="244"/>
      <c r="I51" s="244"/>
      <c r="J51" s="245"/>
      <c r="K51" s="244"/>
      <c r="L51" s="246"/>
      <c r="M51" s="247"/>
      <c r="N51" s="245"/>
      <c r="O51" s="248"/>
      <c r="P51" s="194"/>
      <c r="Q51" s="194"/>
      <c r="R51" s="194"/>
      <c r="S51" s="194"/>
      <c r="T51" s="197"/>
      <c r="U51" s="196"/>
    </row>
    <row r="52" spans="1:20" ht="78">
      <c r="A52" s="184" t="s">
        <v>153</v>
      </c>
      <c r="B52" s="190" t="s">
        <v>86</v>
      </c>
      <c r="C52" s="190" t="s">
        <v>75</v>
      </c>
      <c r="D52" s="191" t="s">
        <v>146</v>
      </c>
      <c r="E52" s="191" t="s">
        <v>147</v>
      </c>
      <c r="F52" s="188" t="s">
        <v>112</v>
      </c>
      <c r="G52" s="188" t="s">
        <v>28</v>
      </c>
      <c r="H52" s="188" t="s">
        <v>152</v>
      </c>
      <c r="I52" s="188">
        <v>1</v>
      </c>
      <c r="J52" s="187">
        <v>5000</v>
      </c>
      <c r="K52" s="198"/>
      <c r="L52" s="193">
        <f>J52</f>
        <v>5000</v>
      </c>
      <c r="M52" s="200">
        <f>L52*0.09</f>
        <v>450</v>
      </c>
      <c r="N52" s="189">
        <v>150</v>
      </c>
      <c r="O52" s="192">
        <f>J52</f>
        <v>5000</v>
      </c>
      <c r="P52" s="194"/>
      <c r="Q52" s="194"/>
      <c r="R52" s="194"/>
      <c r="S52" s="194"/>
      <c r="T52" s="197"/>
    </row>
    <row r="53" spans="1:20" ht="64.5">
      <c r="A53" s="184" t="s">
        <v>153</v>
      </c>
      <c r="B53" s="190" t="s">
        <v>86</v>
      </c>
      <c r="C53" s="190" t="s">
        <v>75</v>
      </c>
      <c r="D53" s="191" t="s">
        <v>148</v>
      </c>
      <c r="E53" s="191" t="s">
        <v>147</v>
      </c>
      <c r="F53" s="188" t="s">
        <v>112</v>
      </c>
      <c r="G53" s="188" t="s">
        <v>28</v>
      </c>
      <c r="H53" s="188" t="s">
        <v>152</v>
      </c>
      <c r="I53" s="188">
        <v>1</v>
      </c>
      <c r="J53" s="187">
        <v>2000</v>
      </c>
      <c r="K53" s="198"/>
      <c r="L53" s="193">
        <f>J53</f>
        <v>2000</v>
      </c>
      <c r="M53" s="200">
        <f>J53*0.09</f>
        <v>180</v>
      </c>
      <c r="N53" s="189">
        <v>150</v>
      </c>
      <c r="O53" s="192">
        <f>J53</f>
        <v>2000</v>
      </c>
      <c r="P53" s="194"/>
      <c r="Q53" s="194"/>
      <c r="R53" s="194"/>
      <c r="S53" s="194"/>
      <c r="T53" s="197"/>
    </row>
    <row r="54" spans="1:20" ht="51.75">
      <c r="A54" s="184" t="s">
        <v>153</v>
      </c>
      <c r="B54" s="190" t="s">
        <v>86</v>
      </c>
      <c r="C54" s="190" t="s">
        <v>75</v>
      </c>
      <c r="D54" s="191" t="s">
        <v>149</v>
      </c>
      <c r="E54" s="191" t="s">
        <v>150</v>
      </c>
      <c r="F54" s="188" t="s">
        <v>112</v>
      </c>
      <c r="G54" s="188" t="s">
        <v>28</v>
      </c>
      <c r="H54" s="188" t="s">
        <v>152</v>
      </c>
      <c r="I54" s="188">
        <v>5</v>
      </c>
      <c r="J54" s="187">
        <v>650</v>
      </c>
      <c r="K54" s="198"/>
      <c r="L54" s="193">
        <f>J54</f>
        <v>650</v>
      </c>
      <c r="M54" s="200">
        <f>L54*0.09</f>
        <v>58.5</v>
      </c>
      <c r="N54" s="189">
        <v>150</v>
      </c>
      <c r="O54" s="192">
        <f>J54</f>
        <v>650</v>
      </c>
      <c r="P54" s="194"/>
      <c r="Q54" s="194"/>
      <c r="R54" s="194"/>
      <c r="S54" s="194"/>
      <c r="T54" s="197"/>
    </row>
    <row r="55" spans="1:20" ht="64.5">
      <c r="A55" s="184" t="s">
        <v>153</v>
      </c>
      <c r="B55" s="190" t="s">
        <v>86</v>
      </c>
      <c r="C55" s="190" t="s">
        <v>75</v>
      </c>
      <c r="D55" s="191" t="s">
        <v>151</v>
      </c>
      <c r="E55" s="191" t="s">
        <v>147</v>
      </c>
      <c r="F55" s="188" t="s">
        <v>112</v>
      </c>
      <c r="G55" s="188" t="s">
        <v>28</v>
      </c>
      <c r="H55" s="188" t="s">
        <v>152</v>
      </c>
      <c r="I55" s="188">
        <v>5</v>
      </c>
      <c r="J55" s="187">
        <v>3600</v>
      </c>
      <c r="K55" s="198"/>
      <c r="L55" s="193">
        <f>J55</f>
        <v>3600</v>
      </c>
      <c r="M55" s="200">
        <f>L55*0.09</f>
        <v>324</v>
      </c>
      <c r="N55" s="189">
        <v>150</v>
      </c>
      <c r="O55" s="192">
        <f>J55</f>
        <v>3600</v>
      </c>
      <c r="P55" s="194"/>
      <c r="Q55" s="194"/>
      <c r="R55" s="194"/>
      <c r="S55" s="194"/>
      <c r="T55" s="197"/>
    </row>
    <row r="56" spans="1:20" ht="39" customHeight="1">
      <c r="A56" s="215" t="s">
        <v>160</v>
      </c>
      <c r="B56" s="230"/>
      <c r="C56" s="230"/>
      <c r="D56" s="230"/>
      <c r="E56" s="230"/>
      <c r="F56" s="230"/>
      <c r="G56" s="231"/>
      <c r="H56" s="231"/>
      <c r="I56" s="231"/>
      <c r="J56" s="232"/>
      <c r="K56" s="233"/>
      <c r="L56" s="230"/>
      <c r="M56" s="230"/>
      <c r="N56" s="230"/>
      <c r="O56" s="225">
        <f>SUM(O52:O55)</f>
        <v>11250</v>
      </c>
      <c r="P56" s="194"/>
      <c r="Q56" s="194"/>
      <c r="R56" s="194"/>
      <c r="S56" s="194"/>
      <c r="T56" s="197"/>
    </row>
    <row r="57" spans="1:21" s="195" customFormat="1" ht="16.5" customHeight="1">
      <c r="A57" s="204"/>
      <c r="B57" s="250"/>
      <c r="C57" s="250"/>
      <c r="D57" s="250"/>
      <c r="E57" s="250"/>
      <c r="F57" s="250"/>
      <c r="G57" s="251"/>
      <c r="H57" s="251"/>
      <c r="I57" s="251"/>
      <c r="J57" s="252"/>
      <c r="K57" s="253"/>
      <c r="L57" s="250"/>
      <c r="M57" s="250"/>
      <c r="N57" s="250"/>
      <c r="O57" s="214"/>
      <c r="P57" s="194"/>
      <c r="Q57" s="194"/>
      <c r="R57" s="194"/>
      <c r="S57" s="194"/>
      <c r="T57" s="197"/>
      <c r="U57" s="196"/>
    </row>
    <row r="58" spans="1:20" ht="48.75" customHeight="1">
      <c r="A58" s="234" t="s">
        <v>154</v>
      </c>
      <c r="B58" s="235"/>
      <c r="C58" s="235"/>
      <c r="D58" s="235"/>
      <c r="E58" s="235"/>
      <c r="F58" s="235"/>
      <c r="G58" s="236"/>
      <c r="H58" s="236"/>
      <c r="I58" s="236"/>
      <c r="J58" s="237"/>
      <c r="K58" s="238"/>
      <c r="L58" s="235"/>
      <c r="M58" s="235"/>
      <c r="N58" s="235"/>
      <c r="O58" s="239">
        <f>O56+O22+O31+O50</f>
        <v>171225.12350000002</v>
      </c>
      <c r="P58" s="194"/>
      <c r="Q58" s="194"/>
      <c r="R58" s="194"/>
      <c r="S58" s="194"/>
      <c r="T58" s="197"/>
    </row>
  </sheetData>
  <sheetProtection/>
  <mergeCells count="6">
    <mergeCell ref="U4:U5"/>
    <mergeCell ref="B1:O1"/>
    <mergeCell ref="B2:S2"/>
    <mergeCell ref="B3:S3"/>
    <mergeCell ref="A4:O4"/>
    <mergeCell ref="P4:T4"/>
  </mergeCells>
  <dataValidations count="1">
    <dataValidation allowBlank="1" showInputMessage="1" showErrorMessage="1" promptTitle="Enter Justification" sqref="E6 G33"/>
  </dataValidations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3">
      <selection activeCell="B2" sqref="B2:R2"/>
    </sheetView>
  </sheetViews>
  <sheetFormatPr defaultColWidth="8.875" defaultRowHeight="15.75"/>
  <cols>
    <col min="1" max="1" width="8.875" style="1" customWidth="1"/>
    <col min="2" max="2" width="9.625" style="1" customWidth="1"/>
    <col min="3" max="3" width="9.625" style="2" customWidth="1"/>
    <col min="4" max="4" width="31.00390625" style="1" customWidth="1"/>
    <col min="5" max="5" width="31.00390625" style="2" customWidth="1"/>
    <col min="6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3" width="8.375" style="2" customWidth="1"/>
    <col min="14" max="14" width="10.875" style="1" customWidth="1"/>
    <col min="15" max="18" width="8.875" style="5" customWidth="1"/>
    <col min="19" max="19" width="12.375" style="1" bestFit="1" customWidth="1"/>
    <col min="20" max="20" width="16.125" style="1" customWidth="1"/>
    <col min="21" max="16384" width="8.875" style="1" customWidth="1"/>
  </cols>
  <sheetData>
    <row r="1" spans="2:14" ht="13.5">
      <c r="B1" s="274" t="s">
        <v>0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2:18" ht="36" customHeight="1">
      <c r="B2" s="275" t="s">
        <v>70</v>
      </c>
      <c r="C2" s="276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8"/>
    </row>
    <row r="3" spans="2:18" ht="27" customHeight="1" thickBot="1">
      <c r="B3" s="279" t="s">
        <v>15</v>
      </c>
      <c r="C3" s="280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</row>
    <row r="4" spans="2:20" ht="21" customHeight="1" thickBot="1">
      <c r="B4" s="17"/>
      <c r="C4" s="136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82" t="s">
        <v>13</v>
      </c>
      <c r="P4" s="283"/>
      <c r="Q4" s="283"/>
      <c r="R4" s="283"/>
      <c r="S4" s="283"/>
      <c r="T4" s="31"/>
    </row>
    <row r="5" spans="1:20" s="3" customFormat="1" ht="69" thickBot="1">
      <c r="A5" s="106" t="s">
        <v>9</v>
      </c>
      <c r="B5" s="27" t="s">
        <v>21</v>
      </c>
      <c r="C5" s="107" t="s">
        <v>67</v>
      </c>
      <c r="D5" s="106" t="s">
        <v>16</v>
      </c>
      <c r="E5" s="106" t="s">
        <v>65</v>
      </c>
      <c r="F5" s="106" t="s">
        <v>6</v>
      </c>
      <c r="G5" s="106" t="s">
        <v>5</v>
      </c>
      <c r="H5" s="106" t="s">
        <v>7</v>
      </c>
      <c r="I5" s="106" t="s">
        <v>1</v>
      </c>
      <c r="J5" s="106" t="s">
        <v>2</v>
      </c>
      <c r="K5" s="106" t="s">
        <v>18</v>
      </c>
      <c r="L5" s="106" t="s">
        <v>68</v>
      </c>
      <c r="M5" s="106" t="s">
        <v>20</v>
      </c>
      <c r="N5" s="106" t="s">
        <v>3</v>
      </c>
      <c r="O5" s="25" t="s">
        <v>10</v>
      </c>
      <c r="P5" s="25" t="s">
        <v>11</v>
      </c>
      <c r="Q5" s="25" t="s">
        <v>22</v>
      </c>
      <c r="R5" s="25" t="s">
        <v>12</v>
      </c>
      <c r="S5" s="26" t="s">
        <v>23</v>
      </c>
      <c r="T5" s="32" t="s">
        <v>24</v>
      </c>
    </row>
    <row r="6" spans="1:20" s="3" customFormat="1" ht="44.25" customHeight="1">
      <c r="A6" s="12"/>
      <c r="B6" s="13"/>
      <c r="C6" s="137"/>
      <c r="D6" s="38"/>
      <c r="E6" s="134"/>
      <c r="F6" s="10"/>
      <c r="G6" s="10"/>
      <c r="H6" s="10"/>
      <c r="I6" s="15"/>
      <c r="J6" s="14"/>
      <c r="K6" s="15">
        <f>I6*J6</f>
        <v>0</v>
      </c>
      <c r="L6" s="29"/>
      <c r="M6" s="29"/>
      <c r="N6" s="39">
        <f>K6+L6+M6</f>
        <v>0</v>
      </c>
      <c r="O6" s="33"/>
      <c r="P6" s="19"/>
      <c r="Q6" s="19"/>
      <c r="R6" s="19"/>
      <c r="S6" s="19"/>
      <c r="T6" s="34"/>
    </row>
    <row r="7" spans="1:20" s="3" customFormat="1" ht="52.5" customHeight="1">
      <c r="A7" s="7"/>
      <c r="B7" s="16"/>
      <c r="C7" s="137"/>
      <c r="D7" s="9"/>
      <c r="E7" s="134"/>
      <c r="F7" s="10"/>
      <c r="G7" s="10"/>
      <c r="H7" s="10"/>
      <c r="I7" s="15"/>
      <c r="J7" s="14"/>
      <c r="K7" s="15">
        <f>I7*J7</f>
        <v>0</v>
      </c>
      <c r="L7" s="29"/>
      <c r="M7" s="29"/>
      <c r="N7" s="6">
        <f>K7+L7+M7</f>
        <v>0</v>
      </c>
      <c r="O7" s="33"/>
      <c r="P7" s="19"/>
      <c r="Q7" s="19"/>
      <c r="R7" s="19"/>
      <c r="S7" s="20"/>
      <c r="T7" s="34"/>
    </row>
    <row r="8" spans="1:20" s="3" customFormat="1" ht="46.5" customHeight="1">
      <c r="A8" s="7"/>
      <c r="B8" s="16"/>
      <c r="C8" s="137"/>
      <c r="D8" s="9"/>
      <c r="E8" s="134"/>
      <c r="F8" s="10"/>
      <c r="G8" s="10"/>
      <c r="H8" s="10"/>
      <c r="I8" s="15"/>
      <c r="J8" s="14"/>
      <c r="K8" s="15">
        <f>I8*J8</f>
        <v>0</v>
      </c>
      <c r="L8" s="29"/>
      <c r="M8" s="29"/>
      <c r="N8" s="6">
        <f>K8+L8+M8</f>
        <v>0</v>
      </c>
      <c r="O8" s="33"/>
      <c r="P8" s="19"/>
      <c r="Q8" s="19"/>
      <c r="R8" s="19"/>
      <c r="S8" s="20"/>
      <c r="T8" s="34"/>
    </row>
    <row r="9" spans="1:20" ht="48.75" customHeight="1" thickBot="1">
      <c r="A9" s="21" t="s">
        <v>14</v>
      </c>
      <c r="B9" s="8"/>
      <c r="C9" s="11"/>
      <c r="D9" s="11"/>
      <c r="E9" s="134"/>
      <c r="F9" s="11"/>
      <c r="G9" s="11"/>
      <c r="H9" s="11"/>
      <c r="I9" s="11"/>
      <c r="J9" s="11"/>
      <c r="K9" s="11"/>
      <c r="L9" s="11"/>
      <c r="M9" s="11"/>
      <c r="N9" s="30">
        <f aca="true" t="shared" si="0" ref="N9:S9">SUM(N6:N8)</f>
        <v>0</v>
      </c>
      <c r="O9" s="35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7"/>
    </row>
  </sheetData>
  <sheetProtection/>
  <mergeCells count="4">
    <mergeCell ref="B1:N1"/>
    <mergeCell ref="B2:R2"/>
    <mergeCell ref="B3:R3"/>
    <mergeCell ref="O4:S4"/>
  </mergeCells>
  <dataValidations count="1">
    <dataValidation allowBlank="1" showInputMessage="1" showErrorMessage="1" promptTitle="Enter Justification" sqref="E6"/>
  </dataValidations>
  <printOptions/>
  <pageMargins left="0.95" right="0.45" top="1" bottom="1" header="0.3" footer="0.3"/>
  <pageSetup orientation="landscape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0">
      <selection activeCell="B4" sqref="B4:Q4"/>
    </sheetView>
  </sheetViews>
  <sheetFormatPr defaultColWidth="11.00390625" defaultRowHeight="15.75"/>
  <cols>
    <col min="1" max="1" width="9.125" style="4" customWidth="1"/>
    <col min="2" max="3" width="12.125" style="0" customWidth="1"/>
    <col min="4" max="5" width="25.875" style="0" customWidth="1"/>
    <col min="6" max="6" width="8.875" style="0" customWidth="1"/>
    <col min="7" max="7" width="7.125" style="0" customWidth="1"/>
    <col min="8" max="8" width="9.625" style="0" customWidth="1"/>
    <col min="9" max="9" width="8.50390625" style="0" customWidth="1"/>
    <col min="10" max="10" width="12.00390625" style="0" customWidth="1"/>
    <col min="11" max="11" width="5.375" style="0" customWidth="1"/>
    <col min="12" max="12" width="12.125" style="0" customWidth="1"/>
    <col min="13" max="13" width="11.125" style="0" customWidth="1"/>
    <col min="14" max="14" width="9.00390625" style="0" customWidth="1"/>
    <col min="15" max="15" width="14.875" style="0" customWidth="1"/>
    <col min="16" max="16" width="9.00390625" style="0" customWidth="1"/>
    <col min="17" max="17" width="9.125" style="0" customWidth="1"/>
    <col min="18" max="18" width="24.125" style="0" customWidth="1"/>
  </cols>
  <sheetData>
    <row r="1" spans="2:13" ht="15.75">
      <c r="B1" s="288" t="s">
        <v>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2:13" ht="15.75">
      <c r="B2" s="287" t="s">
        <v>72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2:17" ht="43.5" customHeight="1">
      <c r="B3" s="289" t="s">
        <v>71</v>
      </c>
      <c r="C3" s="290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</row>
    <row r="4" spans="2:17" ht="55.5" customHeight="1">
      <c r="B4" s="292" t="s">
        <v>8</v>
      </c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</row>
    <row r="5" spans="1:20" s="47" customFormat="1" ht="31.5" customHeight="1">
      <c r="A5" s="263" t="s">
        <v>73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95" t="s">
        <v>13</v>
      </c>
      <c r="Q5" s="295"/>
      <c r="R5" s="295"/>
      <c r="S5" s="295"/>
      <c r="T5" s="295"/>
    </row>
    <row r="6" spans="1:21" s="23" customFormat="1" ht="64.5">
      <c r="A6" s="106" t="s">
        <v>25</v>
      </c>
      <c r="B6" s="107" t="s">
        <v>44</v>
      </c>
      <c r="C6" s="107" t="s">
        <v>67</v>
      </c>
      <c r="D6" s="108" t="s">
        <v>49</v>
      </c>
      <c r="E6" s="108" t="s">
        <v>65</v>
      </c>
      <c r="F6" s="106" t="s">
        <v>17</v>
      </c>
      <c r="G6" s="106" t="s">
        <v>6</v>
      </c>
      <c r="H6" s="106" t="s">
        <v>5</v>
      </c>
      <c r="I6" s="106" t="s">
        <v>7</v>
      </c>
      <c r="J6" s="106" t="s">
        <v>1</v>
      </c>
      <c r="K6" s="106" t="s">
        <v>26</v>
      </c>
      <c r="L6" s="109" t="s">
        <v>18</v>
      </c>
      <c r="M6" s="106" t="s">
        <v>68</v>
      </c>
      <c r="N6" s="106" t="s">
        <v>20</v>
      </c>
      <c r="O6" s="106" t="s">
        <v>3</v>
      </c>
      <c r="P6" s="22" t="s">
        <v>10</v>
      </c>
      <c r="Q6" s="22" t="s">
        <v>11</v>
      </c>
      <c r="R6" s="22" t="s">
        <v>22</v>
      </c>
      <c r="S6" s="22" t="s">
        <v>12</v>
      </c>
      <c r="T6" s="22" t="s">
        <v>23</v>
      </c>
      <c r="U6" s="28" t="s">
        <v>24</v>
      </c>
    </row>
    <row r="7" spans="1:20" s="47" customFormat="1" ht="13.5">
      <c r="A7" s="45"/>
      <c r="B7" s="70"/>
      <c r="C7" s="70"/>
      <c r="D7" s="56"/>
      <c r="E7" s="56"/>
      <c r="F7" s="57"/>
      <c r="G7" s="57"/>
      <c r="H7" s="57"/>
      <c r="I7" s="57"/>
      <c r="J7" s="61"/>
      <c r="K7" s="45"/>
      <c r="L7" s="62"/>
      <c r="M7" s="62"/>
      <c r="N7" s="62"/>
      <c r="O7" s="63"/>
      <c r="P7" s="64"/>
      <c r="Q7" s="67"/>
      <c r="R7" s="49"/>
      <c r="S7" s="49"/>
      <c r="T7" s="68"/>
    </row>
    <row r="8" spans="1:20" s="47" customFormat="1" ht="13.5">
      <c r="A8" s="45"/>
      <c r="B8" s="70"/>
      <c r="C8" s="70"/>
      <c r="D8" s="56"/>
      <c r="E8" s="56"/>
      <c r="F8" s="57"/>
      <c r="G8" s="57"/>
      <c r="H8" s="57"/>
      <c r="I8" s="57"/>
      <c r="J8" s="61"/>
      <c r="K8" s="45"/>
      <c r="L8" s="62"/>
      <c r="M8" s="62"/>
      <c r="N8" s="62"/>
      <c r="O8" s="63"/>
      <c r="P8" s="64"/>
      <c r="Q8" s="67"/>
      <c r="R8" s="49"/>
      <c r="S8" s="49"/>
      <c r="T8" s="68"/>
    </row>
    <row r="9" spans="1:20" s="47" customFormat="1" ht="13.5">
      <c r="A9" s="45"/>
      <c r="B9" s="72"/>
      <c r="C9" s="72"/>
      <c r="D9" s="56"/>
      <c r="E9" s="56"/>
      <c r="F9" s="57"/>
      <c r="G9" s="57"/>
      <c r="H9" s="57"/>
      <c r="I9" s="56"/>
      <c r="J9" s="59"/>
      <c r="K9" s="58"/>
      <c r="L9" s="62"/>
      <c r="M9" s="62"/>
      <c r="N9" s="62"/>
      <c r="O9" s="63"/>
      <c r="P9" s="64"/>
      <c r="Q9" s="67"/>
      <c r="R9" s="49"/>
      <c r="S9" s="49"/>
      <c r="T9" s="68"/>
    </row>
    <row r="10" spans="1:20" s="23" customFormat="1" ht="20.25" customHeight="1">
      <c r="A10" s="45"/>
      <c r="B10" s="72"/>
      <c r="C10" s="72"/>
      <c r="D10" s="56"/>
      <c r="E10" s="56"/>
      <c r="F10" s="57"/>
      <c r="G10" s="57"/>
      <c r="H10" s="57"/>
      <c r="I10" s="56"/>
      <c r="J10" s="59"/>
      <c r="K10" s="60"/>
      <c r="L10" s="62"/>
      <c r="M10" s="62"/>
      <c r="N10" s="62"/>
      <c r="O10" s="63"/>
      <c r="P10" s="22"/>
      <c r="Q10" s="22"/>
      <c r="R10" s="22"/>
      <c r="S10" s="22"/>
      <c r="T10" s="68"/>
    </row>
    <row r="11" spans="1:20" s="47" customFormat="1" ht="15" thickBot="1">
      <c r="A11" s="45"/>
      <c r="B11" s="72"/>
      <c r="C11" s="72"/>
      <c r="D11" s="56"/>
      <c r="E11" s="56"/>
      <c r="F11" s="57"/>
      <c r="G11" s="57"/>
      <c r="H11" s="57"/>
      <c r="I11" s="56"/>
      <c r="J11" s="59"/>
      <c r="K11" s="58"/>
      <c r="L11" s="62"/>
      <c r="M11" s="62"/>
      <c r="N11" s="62"/>
      <c r="O11" s="63"/>
      <c r="P11" s="284" t="s">
        <v>50</v>
      </c>
      <c r="Q11" s="285"/>
      <c r="R11" s="285"/>
      <c r="S11" s="285"/>
      <c r="T11" s="286"/>
    </row>
    <row r="12" spans="1:20" s="104" customFormat="1" ht="27.75" customHeight="1" thickBot="1">
      <c r="A12" s="254" t="s">
        <v>48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6"/>
      <c r="O12" s="100">
        <f>SUM(O7:O11)</f>
        <v>0</v>
      </c>
      <c r="P12" s="101"/>
      <c r="Q12" s="102"/>
      <c r="R12" s="102"/>
      <c r="S12" s="102"/>
      <c r="T12" s="103"/>
    </row>
    <row r="13" ht="15.75">
      <c r="M13" s="110" t="s">
        <v>4</v>
      </c>
    </row>
  </sheetData>
  <sheetProtection/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dataValidations count="1">
    <dataValidation allowBlank="1" showInputMessage="1" showErrorMessage="1" promptTitle="Enter Justification" sqref="E7"/>
  </dataValidation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2019-11-14T21:13:43Z</cp:lastPrinted>
  <dcterms:created xsi:type="dcterms:W3CDTF">2016-03-02T05:06:15Z</dcterms:created>
  <dcterms:modified xsi:type="dcterms:W3CDTF">2020-02-19T18:54:52Z</dcterms:modified>
  <cp:category/>
  <cp:version/>
  <cp:contentType/>
  <cp:contentStatus/>
</cp:coreProperties>
</file>